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es\Dropbox\Charlie\"/>
    </mc:Choice>
  </mc:AlternateContent>
  <xr:revisionPtr revIDLastSave="0" documentId="13_ncr:1_{3B9C6ECC-664F-4977-A8E8-3859948AB01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Overall" sheetId="1" r:id="rId1"/>
    <sheet name="Summary" sheetId="10" r:id="rId2"/>
    <sheet name="TOUR" sheetId="6" r:id="rId3"/>
  </sheets>
  <definedNames>
    <definedName name="_xlnm._FilterDatabase" localSheetId="0" hidden="1">Overall!#REF!</definedName>
    <definedName name="_xlnm._FilterDatabase" localSheetId="2" hidden="1">TOUR!$E$6:$L$12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10" l="1"/>
  <c r="S50" i="10"/>
  <c r="R50" i="10"/>
  <c r="Q50" i="10"/>
  <c r="P50" i="10"/>
  <c r="U48" i="10"/>
  <c r="V48" i="10" s="1"/>
  <c r="V47" i="10"/>
  <c r="U47" i="10"/>
  <c r="V46" i="10"/>
  <c r="U46" i="10"/>
  <c r="U45" i="10"/>
  <c r="V45" i="10" s="1"/>
  <c r="U44" i="10"/>
  <c r="V44" i="10" s="1"/>
  <c r="U43" i="10"/>
  <c r="V43" i="10" s="1"/>
  <c r="V42" i="10"/>
  <c r="U42" i="10"/>
  <c r="V41" i="10"/>
  <c r="U41" i="10"/>
  <c r="V40" i="10"/>
  <c r="U40" i="10"/>
  <c r="U39" i="10"/>
  <c r="V39" i="10" s="1"/>
  <c r="U38" i="10"/>
  <c r="V38" i="10" s="1"/>
  <c r="V37" i="10"/>
  <c r="U37" i="10"/>
  <c r="W13" i="1"/>
  <c r="W12" i="1"/>
  <c r="W4" i="1"/>
  <c r="W3" i="1"/>
  <c r="G20" i="6" l="1"/>
  <c r="H20" i="6"/>
  <c r="I20" i="6"/>
  <c r="J20" i="6"/>
  <c r="F20" i="6"/>
  <c r="K10" i="6"/>
  <c r="K12" i="6"/>
  <c r="K15" i="6"/>
  <c r="K9" i="6"/>
  <c r="K11" i="6"/>
  <c r="K13" i="6"/>
  <c r="K14" i="6"/>
  <c r="K17" i="6"/>
  <c r="K18" i="6"/>
  <c r="K16" i="6"/>
  <c r="K35" i="10"/>
  <c r="L35" i="10"/>
  <c r="W9" i="1"/>
  <c r="W11" i="1"/>
  <c r="W10" i="1"/>
  <c r="W8" i="1"/>
  <c r="W7" i="1"/>
  <c r="W6" i="1"/>
  <c r="W5" i="1"/>
  <c r="W2" i="1"/>
  <c r="V14" i="1"/>
  <c r="V12" i="1"/>
  <c r="V10" i="1"/>
  <c r="V3" i="1"/>
  <c r="V9" i="1"/>
  <c r="V5" i="1"/>
  <c r="V17" i="1"/>
  <c r="V7" i="1"/>
  <c r="V8" i="1"/>
  <c r="V13" i="1"/>
  <c r="V2" i="1"/>
  <c r="V4" i="1"/>
  <c r="V19" i="1"/>
  <c r="V16" i="1"/>
  <c r="V11" i="1"/>
  <c r="V15" i="1"/>
  <c r="V18" i="1"/>
  <c r="U14" i="1"/>
  <c r="U12" i="1"/>
  <c r="U10" i="1"/>
  <c r="U3" i="1"/>
  <c r="U9" i="1"/>
  <c r="U5" i="1"/>
  <c r="U17" i="1"/>
  <c r="U7" i="1"/>
  <c r="U8" i="1"/>
  <c r="U13" i="1"/>
  <c r="U2" i="1"/>
  <c r="U4" i="1"/>
  <c r="U19" i="1"/>
  <c r="U16" i="1"/>
  <c r="U11" i="1"/>
  <c r="U15" i="1"/>
  <c r="U18" i="1"/>
  <c r="M35" i="10" l="1"/>
  <c r="K36" i="10"/>
  <c r="L36" i="10"/>
  <c r="M36" i="10" l="1"/>
  <c r="L33" i="10"/>
  <c r="K33" i="10" l="1"/>
  <c r="M33" i="10" s="1"/>
  <c r="K34" i="10"/>
  <c r="L34" i="10"/>
  <c r="L32" i="10"/>
  <c r="K32" i="10"/>
  <c r="M32" i="10" l="1"/>
  <c r="M34" i="10"/>
  <c r="U6" i="1"/>
  <c r="K8" i="6" l="1"/>
  <c r="K7" i="6"/>
  <c r="L12" i="6" l="1"/>
  <c r="L14" i="6"/>
  <c r="L18" i="6"/>
  <c r="L16" i="6"/>
  <c r="L8" i="6"/>
  <c r="L7" i="6"/>
  <c r="L17" i="6"/>
  <c r="L13" i="6"/>
  <c r="L11" i="6"/>
  <c r="L9" i="6"/>
  <c r="L15" i="6"/>
  <c r="L10" i="6"/>
  <c r="V6" i="1"/>
</calcChain>
</file>

<file path=xl/sharedStrings.xml><?xml version="1.0" encoding="utf-8"?>
<sst xmlns="http://schemas.openxmlformats.org/spreadsheetml/2006/main" count="219" uniqueCount="59">
  <si>
    <t>Name</t>
  </si>
  <si>
    <t>Category</t>
  </si>
  <si>
    <t>Position</t>
  </si>
  <si>
    <t>Kevin Chalmers</t>
  </si>
  <si>
    <t>Points</t>
  </si>
  <si>
    <t>mph</t>
  </si>
  <si>
    <t>average</t>
  </si>
  <si>
    <t>best 10</t>
  </si>
  <si>
    <t>best 25</t>
  </si>
  <si>
    <t>BAR</t>
  </si>
  <si>
    <t>min</t>
  </si>
  <si>
    <t>Events</t>
  </si>
  <si>
    <t>Club Championship</t>
  </si>
  <si>
    <t>Points trophy</t>
  </si>
  <si>
    <t>Vets Trophy</t>
  </si>
  <si>
    <t>Ladies Trophy</t>
  </si>
  <si>
    <t>Andrew Isherwood</t>
  </si>
  <si>
    <t>VM</t>
  </si>
  <si>
    <t xml:space="preserve">Points Trophy </t>
  </si>
  <si>
    <t>SM</t>
  </si>
  <si>
    <t>Tour of Peebleshire</t>
  </si>
  <si>
    <t>Stobo</t>
  </si>
  <si>
    <t>Leadburn</t>
  </si>
  <si>
    <t>Shiplaw</t>
  </si>
  <si>
    <t>Mini Meldons</t>
  </si>
  <si>
    <t>Total</t>
  </si>
  <si>
    <t>Difference (min)</t>
  </si>
  <si>
    <t xml:space="preserve"> </t>
  </si>
  <si>
    <t>Tour of Peebleshire is the GC classification</t>
  </si>
  <si>
    <t>Roy Richardson</t>
  </si>
  <si>
    <t>Andrew Cox</t>
  </si>
  <si>
    <t>VF</t>
  </si>
  <si>
    <t>Leadburn "25" = 23.5 miles</t>
  </si>
  <si>
    <t>Age Cat</t>
  </si>
  <si>
    <t>SVM</t>
  </si>
  <si>
    <t>Roddie McLeod</t>
  </si>
  <si>
    <t>Paul Jardine</t>
  </si>
  <si>
    <t>Age Category (Vets)</t>
  </si>
  <si>
    <t>Judyta Kajstrura</t>
  </si>
  <si>
    <t>SF</t>
  </si>
  <si>
    <t>Dreva</t>
  </si>
  <si>
    <t>Claire Cameron</t>
  </si>
  <si>
    <t>Remo Volpe</t>
  </si>
  <si>
    <t>Zofia Lisowski</t>
  </si>
  <si>
    <t>Best 5</t>
  </si>
  <si>
    <t>Johnny McMurdo</t>
  </si>
  <si>
    <t>Finlay Wyatt</t>
  </si>
  <si>
    <t>Alison Jack</t>
  </si>
  <si>
    <t>Nigel Shekleton</t>
  </si>
  <si>
    <t>Milo McIntosh</t>
  </si>
  <si>
    <t>Adam Dunajko</t>
  </si>
  <si>
    <t>Mairi Struthers</t>
  </si>
  <si>
    <t>Andy Barlow</t>
  </si>
  <si>
    <t>`</t>
  </si>
  <si>
    <t>Findlay Wyatt</t>
  </si>
  <si>
    <t>Median</t>
  </si>
  <si>
    <t>Bold = Median where not competed</t>
  </si>
  <si>
    <t>Non-TT (female)</t>
  </si>
  <si>
    <t>Non-TT (male)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</si>
</sst>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F400]h:mm:ss\ AM/PM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10"/>
      <color rgb="FF666666"/>
      <name val="Arial"/>
      <family val="2"/>
    </font>
    <font>
      <b/>
      <sz val="10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16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1" applyFont="1"/>
    <xf numFmtId="0" fontId="3" fillId="0" borderId="0" xfId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vertical="center" wrapText="1"/>
    </xf>
    <xf numFmtId="0" fontId="3" fillId="0" borderId="0" xfId="1" applyAlignment="1">
      <alignment horizontal="left"/>
    </xf>
    <xf numFmtId="16" fontId="2" fillId="0" borderId="0" xfId="1" applyNumberFormat="1" applyFont="1" applyAlignment="1">
      <alignment horizontal="left"/>
    </xf>
    <xf numFmtId="0" fontId="3" fillId="0" borderId="0" xfId="1" applyAlignment="1">
      <alignment horizontal="center" vertical="center" wrapText="1"/>
    </xf>
    <xf numFmtId="16" fontId="2" fillId="0" borderId="0" xfId="1" applyNumberFormat="1" applyFont="1" applyAlignment="1">
      <alignment horizontal="center"/>
    </xf>
    <xf numFmtId="0" fontId="2" fillId="0" borderId="0" xfId="1" applyFont="1" applyAlignment="1">
      <alignment vertical="center" wrapText="1"/>
    </xf>
    <xf numFmtId="2" fontId="3" fillId="0" borderId="0" xfId="1" applyNumberFormat="1" applyAlignment="1">
      <alignment horizontal="center"/>
    </xf>
    <xf numFmtId="2" fontId="3" fillId="0" borderId="0" xfId="1" applyNumberFormat="1" applyAlignment="1">
      <alignment horizontal="center" vertical="center"/>
    </xf>
    <xf numFmtId="0" fontId="3" fillId="0" borderId="0" xfId="1" applyAlignment="1">
      <alignment vertical="center"/>
    </xf>
    <xf numFmtId="164" fontId="3" fillId="0" borderId="0" xfId="1" applyNumberFormat="1" applyAlignment="1">
      <alignment horizontal="center"/>
    </xf>
    <xf numFmtId="0" fontId="7" fillId="0" borderId="0" xfId="1" applyFont="1" applyAlignment="1">
      <alignment vertical="center" wrapText="1"/>
    </xf>
    <xf numFmtId="2" fontId="7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7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0" fontId="7" fillId="0" borderId="0" xfId="1" applyFont="1" applyAlignment="1">
      <alignment horizontal="left"/>
    </xf>
    <xf numFmtId="0" fontId="3" fillId="0" borderId="0" xfId="1" applyAlignment="1">
      <alignment horizontal="left" vertical="center" wrapText="1"/>
    </xf>
    <xf numFmtId="0" fontId="2" fillId="0" borderId="0" xfId="1" applyFont="1" applyAlignment="1">
      <alignment horizontal="center"/>
    </xf>
    <xf numFmtId="46" fontId="0" fillId="0" borderId="0" xfId="0" applyNumberFormat="1"/>
    <xf numFmtId="0" fontId="3" fillId="0" borderId="0" xfId="0" applyFont="1" applyAlignment="1">
      <alignment horizontal="left" vertical="center" wrapText="1"/>
    </xf>
    <xf numFmtId="16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46" fontId="3" fillId="0" borderId="0" xfId="0" applyNumberFormat="1" applyFont="1" applyAlignment="1">
      <alignment horizontal="center"/>
    </xf>
    <xf numFmtId="21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2" fontId="7" fillId="0" borderId="0" xfId="1" applyNumberFormat="1" applyFont="1" applyAlignment="1">
      <alignment horizontal="center" vertic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zoomScale="115" zoomScaleNormal="115" workbookViewId="0">
      <selection activeCell="D51" sqref="D51"/>
    </sheetView>
  </sheetViews>
  <sheetFormatPr defaultColWidth="9.140625" defaultRowHeight="12.75" x14ac:dyDescent="0.2"/>
  <cols>
    <col min="1" max="1" width="9.140625" style="5"/>
    <col min="2" max="2" width="21.42578125" style="8" bestFit="1" customWidth="1"/>
    <col min="3" max="3" width="9.140625" style="5" bestFit="1"/>
    <col min="4" max="6" width="9.85546875" style="6" bestFit="1" customWidth="1"/>
    <col min="7" max="23" width="7.7109375" style="6" customWidth="1"/>
    <col min="24" max="24" width="8.42578125" style="8" customWidth="1"/>
    <col min="25" max="16384" width="9.140625" style="8"/>
  </cols>
  <sheetData>
    <row r="1" spans="1:24" x14ac:dyDescent="0.2">
      <c r="A1" s="2" t="s">
        <v>2</v>
      </c>
      <c r="B1" s="3" t="s">
        <v>0</v>
      </c>
      <c r="C1" s="2" t="s">
        <v>1</v>
      </c>
      <c r="D1" s="4">
        <v>45399</v>
      </c>
      <c r="E1" s="4">
        <v>45406</v>
      </c>
      <c r="F1" s="4">
        <v>45413</v>
      </c>
      <c r="G1" s="4">
        <v>45420</v>
      </c>
      <c r="H1" s="4">
        <v>45427</v>
      </c>
      <c r="I1" s="4">
        <v>45441</v>
      </c>
      <c r="J1" s="4">
        <v>45448</v>
      </c>
      <c r="K1" s="4">
        <v>45455</v>
      </c>
      <c r="L1" s="4">
        <v>45469</v>
      </c>
      <c r="M1" s="4">
        <v>45483</v>
      </c>
      <c r="N1" s="4">
        <v>45490</v>
      </c>
      <c r="O1" s="4">
        <v>45497</v>
      </c>
      <c r="P1" s="4">
        <v>45504</v>
      </c>
      <c r="Q1" s="4">
        <v>45511</v>
      </c>
      <c r="R1" s="4">
        <v>45518</v>
      </c>
      <c r="S1" s="4">
        <v>45525</v>
      </c>
      <c r="T1" s="4">
        <v>45532</v>
      </c>
      <c r="U1" s="1" t="s">
        <v>4</v>
      </c>
      <c r="V1" s="1" t="s">
        <v>11</v>
      </c>
      <c r="W1" s="1" t="s">
        <v>44</v>
      </c>
      <c r="X1" s="1"/>
    </row>
    <row r="2" spans="1:24" ht="15" customHeight="1" x14ac:dyDescent="0.2">
      <c r="A2" s="5">
        <v>1</v>
      </c>
      <c r="B2" s="10" t="s">
        <v>46</v>
      </c>
      <c r="C2" s="5" t="s">
        <v>19</v>
      </c>
      <c r="E2" s="6">
        <v>28</v>
      </c>
      <c r="F2" s="6">
        <v>30</v>
      </c>
      <c r="G2" s="6">
        <v>30</v>
      </c>
      <c r="H2" s="6">
        <v>29</v>
      </c>
      <c r="I2" s="6">
        <v>29</v>
      </c>
      <c r="J2" s="6">
        <v>30</v>
      </c>
      <c r="K2" s="6">
        <v>30</v>
      </c>
      <c r="N2" s="6">
        <v>30</v>
      </c>
      <c r="O2" s="6">
        <v>30</v>
      </c>
      <c r="Q2" s="6">
        <v>29</v>
      </c>
      <c r="R2" s="6">
        <v>29</v>
      </c>
      <c r="S2" s="6">
        <v>30</v>
      </c>
      <c r="T2" s="6">
        <v>30</v>
      </c>
      <c r="U2" s="1">
        <f t="shared" ref="U2:U19" si="0">SUM(D2:T2)</f>
        <v>384</v>
      </c>
      <c r="V2" s="1">
        <f t="shared" ref="V2:V19" si="1">COUNT(D2:T2)</f>
        <v>13</v>
      </c>
      <c r="W2" s="6">
        <f>SUM(G2,S2,F2,J2,O2)</f>
        <v>150</v>
      </c>
    </row>
    <row r="3" spans="1:24" ht="15" customHeight="1" x14ac:dyDescent="0.2">
      <c r="A3" s="5">
        <v>2</v>
      </c>
      <c r="B3" s="10" t="s">
        <v>16</v>
      </c>
      <c r="C3" s="5" t="s">
        <v>17</v>
      </c>
      <c r="E3" s="6">
        <v>29</v>
      </c>
      <c r="F3" s="6">
        <v>28</v>
      </c>
      <c r="G3" s="6">
        <v>28</v>
      </c>
      <c r="H3" s="6">
        <v>28</v>
      </c>
      <c r="L3" s="6">
        <v>30</v>
      </c>
      <c r="M3" s="6">
        <v>30</v>
      </c>
      <c r="N3" s="6">
        <v>28</v>
      </c>
      <c r="O3" s="6">
        <v>29</v>
      </c>
      <c r="Q3" s="6">
        <v>27</v>
      </c>
      <c r="T3" s="6">
        <v>29</v>
      </c>
      <c r="U3" s="1">
        <f t="shared" si="0"/>
        <v>286</v>
      </c>
      <c r="V3" s="1">
        <f t="shared" si="1"/>
        <v>10</v>
      </c>
      <c r="W3" s="6">
        <f>SUM(M3,T3,E3,L3,O3)</f>
        <v>147</v>
      </c>
    </row>
    <row r="4" spans="1:24" ht="15" customHeight="1" x14ac:dyDescent="0.2">
      <c r="A4" s="5">
        <v>3</v>
      </c>
      <c r="B4" s="10" t="s">
        <v>47</v>
      </c>
      <c r="C4" s="5" t="s">
        <v>31</v>
      </c>
      <c r="E4" s="6">
        <v>23</v>
      </c>
      <c r="F4" s="6">
        <v>24</v>
      </c>
      <c r="G4" s="6">
        <v>22</v>
      </c>
      <c r="H4" s="6">
        <v>23</v>
      </c>
      <c r="I4" s="6">
        <v>26</v>
      </c>
      <c r="K4" s="6">
        <v>22</v>
      </c>
      <c r="L4" s="6">
        <v>27</v>
      </c>
      <c r="M4" s="6">
        <v>27</v>
      </c>
      <c r="P4" s="6">
        <v>23</v>
      </c>
      <c r="Q4" s="6">
        <v>24</v>
      </c>
      <c r="T4" s="6">
        <v>22</v>
      </c>
      <c r="U4" s="1">
        <f t="shared" si="0"/>
        <v>263</v>
      </c>
      <c r="V4" s="1">
        <f t="shared" si="1"/>
        <v>11</v>
      </c>
      <c r="W4" s="6">
        <f>SUM(L4,Q4,T4,I4,M4)</f>
        <v>126</v>
      </c>
      <c r="X4" s="1"/>
    </row>
    <row r="5" spans="1:24" ht="15" customHeight="1" x14ac:dyDescent="0.2">
      <c r="A5" s="5">
        <v>4</v>
      </c>
      <c r="B5" s="10" t="s">
        <v>41</v>
      </c>
      <c r="C5" s="5" t="s">
        <v>31</v>
      </c>
      <c r="D5" s="6">
        <v>27</v>
      </c>
      <c r="H5" s="6">
        <v>22</v>
      </c>
      <c r="I5" s="6">
        <v>25</v>
      </c>
      <c r="L5" s="6">
        <v>26</v>
      </c>
      <c r="M5" s="6">
        <v>26</v>
      </c>
      <c r="N5" s="6">
        <v>25</v>
      </c>
      <c r="O5" s="6">
        <v>26</v>
      </c>
      <c r="P5" s="6">
        <v>22</v>
      </c>
      <c r="Q5" s="6">
        <v>23</v>
      </c>
      <c r="T5" s="6">
        <v>21</v>
      </c>
      <c r="U5" s="1">
        <f t="shared" si="0"/>
        <v>243</v>
      </c>
      <c r="V5" s="1">
        <f t="shared" si="1"/>
        <v>10</v>
      </c>
      <c r="W5" s="6">
        <f>SUM(I5,T5,D5,L5,O5)</f>
        <v>125</v>
      </c>
      <c r="X5" s="1"/>
    </row>
    <row r="6" spans="1:24" ht="15" customHeight="1" x14ac:dyDescent="0.2">
      <c r="A6" s="5">
        <v>5</v>
      </c>
      <c r="B6" s="8" t="s">
        <v>3</v>
      </c>
      <c r="C6" s="5" t="s">
        <v>17</v>
      </c>
      <c r="H6" s="6">
        <v>26</v>
      </c>
      <c r="I6" s="6">
        <v>28</v>
      </c>
      <c r="J6" s="6">
        <v>27</v>
      </c>
      <c r="K6" s="6">
        <v>26</v>
      </c>
      <c r="M6" s="6">
        <v>29</v>
      </c>
      <c r="O6" s="6">
        <v>28</v>
      </c>
      <c r="P6" s="6">
        <v>26</v>
      </c>
      <c r="R6" s="6">
        <v>27</v>
      </c>
      <c r="S6" s="6">
        <v>28</v>
      </c>
      <c r="T6" s="6">
        <v>26</v>
      </c>
      <c r="U6" s="1">
        <f t="shared" si="0"/>
        <v>271</v>
      </c>
      <c r="V6" s="1">
        <f t="shared" si="1"/>
        <v>10</v>
      </c>
      <c r="W6" s="6">
        <f>SUM(I6,S6,M6,J6,O6)</f>
        <v>140</v>
      </c>
    </row>
    <row r="7" spans="1:24" ht="15" customHeight="1" x14ac:dyDescent="0.2">
      <c r="A7" s="5">
        <v>6</v>
      </c>
      <c r="B7" s="8" t="s">
        <v>38</v>
      </c>
      <c r="C7" s="5" t="s">
        <v>39</v>
      </c>
      <c r="E7" s="6">
        <v>24</v>
      </c>
      <c r="F7" s="6">
        <v>26</v>
      </c>
      <c r="G7" s="6">
        <v>24</v>
      </c>
      <c r="H7" s="6">
        <v>25</v>
      </c>
      <c r="I7" s="6">
        <v>27</v>
      </c>
      <c r="K7" s="6">
        <v>24</v>
      </c>
      <c r="L7" s="6">
        <v>28</v>
      </c>
      <c r="R7" s="6">
        <v>25</v>
      </c>
      <c r="T7" s="6">
        <v>23</v>
      </c>
      <c r="U7" s="1">
        <f t="shared" si="0"/>
        <v>226</v>
      </c>
      <c r="V7" s="1">
        <f t="shared" si="1"/>
        <v>9</v>
      </c>
      <c r="W7" s="6">
        <f>SUM(H7,T7,F7,I7,L7)</f>
        <v>129</v>
      </c>
    </row>
    <row r="8" spans="1:24" ht="15" customHeight="1" x14ac:dyDescent="0.2">
      <c r="A8" s="5">
        <v>7</v>
      </c>
      <c r="B8" s="10" t="s">
        <v>42</v>
      </c>
      <c r="C8" s="5" t="s">
        <v>17</v>
      </c>
      <c r="E8" s="6">
        <v>26</v>
      </c>
      <c r="F8" s="6">
        <v>27</v>
      </c>
      <c r="G8" s="6">
        <v>25</v>
      </c>
      <c r="J8" s="6">
        <v>28</v>
      </c>
      <c r="M8" s="6">
        <v>28</v>
      </c>
      <c r="N8" s="6">
        <v>26</v>
      </c>
      <c r="P8" s="6">
        <v>25</v>
      </c>
      <c r="Q8" s="6">
        <v>26</v>
      </c>
      <c r="U8" s="1">
        <f t="shared" si="0"/>
        <v>211</v>
      </c>
      <c r="V8" s="1">
        <f t="shared" si="1"/>
        <v>8</v>
      </c>
      <c r="W8" s="6">
        <f>SUM(E8,Q8,F8,J8,M8)</f>
        <v>135</v>
      </c>
    </row>
    <row r="9" spans="1:24" ht="15" customHeight="1" x14ac:dyDescent="0.2">
      <c r="A9" s="5">
        <v>8</v>
      </c>
      <c r="B9" t="s">
        <v>29</v>
      </c>
      <c r="C9" s="5" t="s">
        <v>17</v>
      </c>
      <c r="D9" s="6">
        <v>30</v>
      </c>
      <c r="E9" s="6">
        <v>30</v>
      </c>
      <c r="F9" s="6">
        <v>29</v>
      </c>
      <c r="G9" s="6">
        <v>29</v>
      </c>
      <c r="I9" s="6">
        <v>30</v>
      </c>
      <c r="J9" s="6">
        <v>29</v>
      </c>
      <c r="K9" s="6">
        <v>29</v>
      </c>
      <c r="T9" s="6">
        <v>27</v>
      </c>
      <c r="U9" s="1">
        <f t="shared" si="0"/>
        <v>233</v>
      </c>
      <c r="V9" s="1">
        <f t="shared" si="1"/>
        <v>8</v>
      </c>
      <c r="W9" s="6">
        <f>SUM(E9,K9,D9,I9,J9)</f>
        <v>148</v>
      </c>
    </row>
    <row r="10" spans="1:24" ht="15" customHeight="1" x14ac:dyDescent="0.2">
      <c r="A10" s="5">
        <v>9</v>
      </c>
      <c r="B10" s="8" t="s">
        <v>36</v>
      </c>
      <c r="C10" s="5" t="s">
        <v>34</v>
      </c>
      <c r="D10" s="6">
        <v>28</v>
      </c>
      <c r="E10" s="6">
        <v>25</v>
      </c>
      <c r="J10" s="6">
        <v>26</v>
      </c>
      <c r="K10" s="6">
        <v>25</v>
      </c>
      <c r="L10" s="6">
        <v>29</v>
      </c>
      <c r="S10" s="6">
        <v>27</v>
      </c>
      <c r="U10" s="1">
        <f t="shared" si="0"/>
        <v>160</v>
      </c>
      <c r="V10" s="1">
        <f t="shared" si="1"/>
        <v>6</v>
      </c>
      <c r="W10" s="6">
        <f>SUM(L10,S10,D10,J10,T10)</f>
        <v>110</v>
      </c>
    </row>
    <row r="11" spans="1:24" x14ac:dyDescent="0.2">
      <c r="A11" s="5">
        <v>10</v>
      </c>
      <c r="B11" s="10" t="s">
        <v>50</v>
      </c>
      <c r="C11" s="5" t="s">
        <v>17</v>
      </c>
      <c r="N11" s="6">
        <v>27</v>
      </c>
      <c r="P11" s="6">
        <v>27</v>
      </c>
      <c r="Q11" s="6">
        <v>28</v>
      </c>
      <c r="R11" s="6">
        <v>28</v>
      </c>
      <c r="S11" s="6">
        <v>29</v>
      </c>
      <c r="T11" s="6">
        <v>25</v>
      </c>
      <c r="U11" s="1">
        <f t="shared" si="0"/>
        <v>164</v>
      </c>
      <c r="V11" s="1">
        <f t="shared" si="1"/>
        <v>6</v>
      </c>
      <c r="W11" s="6">
        <f>SUM(P11,S11,N11,R11,Q11)</f>
        <v>139</v>
      </c>
    </row>
    <row r="12" spans="1:24" x14ac:dyDescent="0.2">
      <c r="A12" s="5">
        <v>11</v>
      </c>
      <c r="B12" s="10" t="s">
        <v>35</v>
      </c>
      <c r="C12" s="5" t="s">
        <v>17</v>
      </c>
      <c r="E12" s="6">
        <v>27</v>
      </c>
      <c r="G12" s="6">
        <v>27</v>
      </c>
      <c r="H12" s="6">
        <v>27</v>
      </c>
      <c r="K12" s="6">
        <v>28</v>
      </c>
      <c r="N12" s="6">
        <v>29</v>
      </c>
      <c r="T12" s="6">
        <v>28</v>
      </c>
      <c r="U12" s="1">
        <f t="shared" si="0"/>
        <v>166</v>
      </c>
      <c r="V12" s="1">
        <f t="shared" si="1"/>
        <v>6</v>
      </c>
      <c r="W12" s="6">
        <f>SUM(G12,T12,K12,N12,E12)</f>
        <v>139</v>
      </c>
    </row>
    <row r="13" spans="1:24" x14ac:dyDescent="0.2">
      <c r="A13" s="5">
        <v>12</v>
      </c>
      <c r="B13" s="8" t="s">
        <v>43</v>
      </c>
      <c r="C13" s="5" t="s">
        <v>31</v>
      </c>
      <c r="F13" s="6">
        <v>25</v>
      </c>
      <c r="H13" s="6">
        <v>24</v>
      </c>
      <c r="J13" s="6">
        <v>25</v>
      </c>
      <c r="O13" s="6">
        <v>27</v>
      </c>
      <c r="R13" s="6">
        <v>26</v>
      </c>
      <c r="T13" s="6">
        <v>24</v>
      </c>
      <c r="U13" s="1">
        <f t="shared" si="0"/>
        <v>151</v>
      </c>
      <c r="V13" s="1">
        <f t="shared" si="1"/>
        <v>6</v>
      </c>
      <c r="W13" s="6">
        <f>SUM(H13,R13,F13,J13,O13)</f>
        <v>127</v>
      </c>
    </row>
    <row r="14" spans="1:24" x14ac:dyDescent="0.2">
      <c r="A14" s="5">
        <v>13</v>
      </c>
      <c r="B14" s="8" t="s">
        <v>45</v>
      </c>
      <c r="C14" s="5" t="s">
        <v>19</v>
      </c>
      <c r="D14" s="6">
        <v>29</v>
      </c>
      <c r="G14" s="6">
        <v>26</v>
      </c>
      <c r="K14" s="6">
        <v>27</v>
      </c>
      <c r="P14" s="6">
        <v>28</v>
      </c>
      <c r="U14" s="1">
        <f t="shared" si="0"/>
        <v>110</v>
      </c>
      <c r="V14" s="1">
        <f t="shared" si="1"/>
        <v>4</v>
      </c>
    </row>
    <row r="15" spans="1:24" x14ac:dyDescent="0.2">
      <c r="A15" s="5">
        <v>14</v>
      </c>
      <c r="B15" s="10" t="s">
        <v>51</v>
      </c>
      <c r="C15" s="5" t="s">
        <v>31</v>
      </c>
      <c r="J15" s="6">
        <v>24</v>
      </c>
      <c r="K15" s="6">
        <v>23</v>
      </c>
      <c r="P15" s="6">
        <v>24</v>
      </c>
      <c r="Q15" s="6">
        <v>25</v>
      </c>
      <c r="U15" s="1">
        <f t="shared" si="0"/>
        <v>96</v>
      </c>
      <c r="V15" s="1">
        <f t="shared" si="1"/>
        <v>4</v>
      </c>
    </row>
    <row r="16" spans="1:24" x14ac:dyDescent="0.2">
      <c r="A16" s="5">
        <v>15</v>
      </c>
      <c r="B16" s="10" t="s">
        <v>49</v>
      </c>
      <c r="C16" s="5" t="s">
        <v>19</v>
      </c>
      <c r="Q16" s="6">
        <v>30</v>
      </c>
      <c r="R16" s="6">
        <v>30</v>
      </c>
      <c r="U16" s="1">
        <f t="shared" si="0"/>
        <v>60</v>
      </c>
      <c r="V16" s="1">
        <f t="shared" si="1"/>
        <v>2</v>
      </c>
    </row>
    <row r="17" spans="1:22" x14ac:dyDescent="0.2">
      <c r="A17" s="5">
        <v>16</v>
      </c>
      <c r="B17" s="10" t="s">
        <v>30</v>
      </c>
      <c r="C17" s="5" t="s">
        <v>17</v>
      </c>
      <c r="H17" s="6">
        <v>30</v>
      </c>
      <c r="P17" s="6">
        <v>29</v>
      </c>
      <c r="U17" s="1">
        <f t="shared" si="0"/>
        <v>59</v>
      </c>
      <c r="V17" s="1">
        <f t="shared" si="1"/>
        <v>2</v>
      </c>
    </row>
    <row r="18" spans="1:22" x14ac:dyDescent="0.2">
      <c r="A18" s="5">
        <v>17</v>
      </c>
      <c r="B18" s="10" t="s">
        <v>52</v>
      </c>
      <c r="C18" s="5" t="s">
        <v>19</v>
      </c>
      <c r="P18" s="6">
        <v>30</v>
      </c>
      <c r="U18" s="1">
        <f t="shared" si="0"/>
        <v>30</v>
      </c>
      <c r="V18" s="1">
        <f t="shared" si="1"/>
        <v>1</v>
      </c>
    </row>
    <row r="19" spans="1:22" x14ac:dyDescent="0.2">
      <c r="A19" s="5">
        <v>18</v>
      </c>
      <c r="B19" s="10" t="s">
        <v>48</v>
      </c>
      <c r="C19" s="5" t="s">
        <v>19</v>
      </c>
      <c r="G19" s="6">
        <v>23</v>
      </c>
      <c r="U19" s="1">
        <f t="shared" si="0"/>
        <v>23</v>
      </c>
      <c r="V19" s="1">
        <f t="shared" si="1"/>
        <v>1</v>
      </c>
    </row>
    <row r="20" spans="1:22" x14ac:dyDescent="0.2">
      <c r="A20" s="7"/>
    </row>
  </sheetData>
  <sortState xmlns:xlrd2="http://schemas.microsoft.com/office/spreadsheetml/2017/richdata2" ref="B2:V19">
    <sortCondition descending="1" ref="U2:U19"/>
  </sortState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5"/>
  <sheetViews>
    <sheetView tabSelected="1" zoomScaleNormal="100" workbookViewId="0">
      <selection activeCell="E56" sqref="E56"/>
    </sheetView>
  </sheetViews>
  <sheetFormatPr defaultColWidth="9.140625" defaultRowHeight="12.75" x14ac:dyDescent="0.2"/>
  <cols>
    <col min="1" max="1" width="9.140625" style="19"/>
    <col min="2" max="2" width="34" style="19" customWidth="1"/>
    <col min="3" max="3" width="18.28515625" style="15" customWidth="1"/>
    <col min="4" max="5" width="7.7109375" style="15" customWidth="1"/>
    <col min="6" max="6" width="9.140625" style="15"/>
    <col min="7" max="7" width="17.140625" style="17" customWidth="1"/>
    <col min="8" max="8" width="23.42578125" style="17" customWidth="1"/>
    <col min="9" max="9" width="10.140625" style="15" customWidth="1"/>
    <col min="10" max="10" width="11" style="15" customWidth="1"/>
    <col min="11" max="11" width="7.28515625" style="15" bestFit="1" customWidth="1"/>
    <col min="12" max="12" width="9.140625" style="15"/>
    <col min="13" max="13" width="10.140625" style="15" customWidth="1"/>
    <col min="14" max="14" width="38.7109375" style="17" customWidth="1"/>
    <col min="15" max="15" width="19.42578125" style="19" customWidth="1"/>
    <col min="16" max="16" width="13" style="15" customWidth="1"/>
    <col min="17" max="17" width="17.42578125" style="15" customWidth="1"/>
    <col min="18" max="18" width="9.7109375" style="15" bestFit="1" customWidth="1"/>
    <col min="19" max="19" width="17.28515625" style="15" customWidth="1"/>
    <col min="20" max="20" width="13.140625" style="15" bestFit="1" customWidth="1"/>
    <col min="21" max="21" width="16.85546875" style="15" customWidth="1"/>
    <col min="22" max="22" width="15.42578125" style="15" bestFit="1" customWidth="1"/>
    <col min="23" max="23" width="17.28515625" style="15" customWidth="1"/>
    <col min="24" max="16384" width="9.140625" style="17"/>
  </cols>
  <sheetData>
    <row r="1" spans="1:24" x14ac:dyDescent="0.2">
      <c r="A1" s="60" t="s">
        <v>13</v>
      </c>
      <c r="B1" s="60"/>
      <c r="C1" s="60"/>
      <c r="D1" s="60"/>
      <c r="E1" s="35"/>
      <c r="F1" s="35"/>
      <c r="G1" s="60" t="s">
        <v>12</v>
      </c>
      <c r="H1" s="60"/>
      <c r="I1" s="60"/>
      <c r="J1" s="60"/>
      <c r="K1" s="35"/>
      <c r="L1" s="35"/>
      <c r="M1" s="60" t="s">
        <v>14</v>
      </c>
      <c r="N1" s="60"/>
      <c r="O1" s="60"/>
      <c r="P1" s="35"/>
      <c r="Q1" s="35"/>
      <c r="R1" s="60" t="s">
        <v>15</v>
      </c>
      <c r="S1" s="60"/>
      <c r="T1" s="60"/>
      <c r="V1" s="60" t="s">
        <v>33</v>
      </c>
      <c r="W1" s="60"/>
      <c r="X1" s="60"/>
    </row>
    <row r="3" spans="1:24" ht="12" customHeight="1" x14ac:dyDescent="0.2">
      <c r="A3" s="16" t="s">
        <v>2</v>
      </c>
      <c r="B3" s="16" t="s">
        <v>0</v>
      </c>
      <c r="C3" s="35" t="s">
        <v>1</v>
      </c>
      <c r="D3" s="15" t="s">
        <v>4</v>
      </c>
      <c r="E3" s="15" t="s">
        <v>11</v>
      </c>
      <c r="G3" s="16" t="s">
        <v>2</v>
      </c>
      <c r="H3" s="14" t="s">
        <v>0</v>
      </c>
      <c r="I3" s="35" t="s">
        <v>1</v>
      </c>
      <c r="J3" s="35" t="s">
        <v>44</v>
      </c>
      <c r="M3" s="35" t="s">
        <v>2</v>
      </c>
      <c r="N3" s="14" t="s">
        <v>0</v>
      </c>
      <c r="O3" s="35" t="s">
        <v>44</v>
      </c>
      <c r="R3" s="35" t="s">
        <v>2</v>
      </c>
      <c r="S3" s="35" t="s">
        <v>0</v>
      </c>
      <c r="T3" s="35" t="s">
        <v>44</v>
      </c>
      <c r="V3" s="19"/>
      <c r="W3" t="s">
        <v>0</v>
      </c>
      <c r="X3" s="1" t="s">
        <v>44</v>
      </c>
    </row>
    <row r="4" spans="1:24" ht="11.85" customHeight="1" x14ac:dyDescent="0.2">
      <c r="A4" s="37">
        <v>1</v>
      </c>
      <c r="B4" s="10" t="s">
        <v>46</v>
      </c>
      <c r="C4" s="5" t="s">
        <v>19</v>
      </c>
      <c r="D4" s="1">
        <v>384</v>
      </c>
      <c r="E4" s="1">
        <v>13</v>
      </c>
      <c r="G4" s="19">
        <v>1</v>
      </c>
      <c r="H4" s="58" t="s">
        <v>54</v>
      </c>
      <c r="I4" s="6">
        <v>12</v>
      </c>
      <c r="J4" s="15">
        <v>150</v>
      </c>
      <c r="M4" s="15">
        <v>1</v>
      </c>
      <c r="N4" s="17" t="s">
        <v>29</v>
      </c>
      <c r="O4" s="15">
        <v>148</v>
      </c>
      <c r="Q4" s="6"/>
      <c r="R4" s="15">
        <v>1</v>
      </c>
      <c r="S4" s="18" t="s">
        <v>38</v>
      </c>
      <c r="T4" s="15">
        <v>134</v>
      </c>
      <c r="V4" s="19"/>
      <c r="W4" t="s">
        <v>29</v>
      </c>
      <c r="X4" s="6">
        <v>150</v>
      </c>
    </row>
    <row r="5" spans="1:24" ht="11.85" customHeight="1" x14ac:dyDescent="0.2">
      <c r="A5" s="55">
        <v>2</v>
      </c>
      <c r="B5" s="10" t="s">
        <v>16</v>
      </c>
      <c r="C5" s="5" t="s">
        <v>17</v>
      </c>
      <c r="D5" s="1">
        <v>286</v>
      </c>
      <c r="E5" s="1">
        <v>10</v>
      </c>
      <c r="G5" s="19">
        <v>2</v>
      </c>
      <c r="H5" s="17" t="s">
        <v>16</v>
      </c>
      <c r="I5" s="6">
        <v>10</v>
      </c>
      <c r="J5" s="15">
        <v>148</v>
      </c>
      <c r="M5" s="15">
        <v>2</v>
      </c>
      <c r="N5" s="17" t="s">
        <v>16</v>
      </c>
      <c r="O5" s="15">
        <v>148</v>
      </c>
      <c r="Q5" s="6"/>
      <c r="R5" s="15">
        <v>2</v>
      </c>
      <c r="S5" s="10" t="s">
        <v>47</v>
      </c>
      <c r="T5" s="15">
        <v>131</v>
      </c>
      <c r="V5" s="19"/>
      <c r="W5" t="s">
        <v>16</v>
      </c>
      <c r="X5" s="6">
        <v>150</v>
      </c>
    </row>
    <row r="6" spans="1:24" ht="11.85" customHeight="1" x14ac:dyDescent="0.2">
      <c r="A6" s="5">
        <v>3</v>
      </c>
      <c r="B6" s="10" t="s">
        <v>47</v>
      </c>
      <c r="C6" s="5" t="s">
        <v>31</v>
      </c>
      <c r="D6" s="1">
        <v>263</v>
      </c>
      <c r="E6" s="1">
        <v>11</v>
      </c>
      <c r="G6" s="19">
        <v>3</v>
      </c>
      <c r="H6" s="17" t="s">
        <v>29</v>
      </c>
      <c r="I6" s="6">
        <v>7</v>
      </c>
      <c r="J6" s="15">
        <v>148</v>
      </c>
      <c r="M6" s="15">
        <v>3</v>
      </c>
      <c r="N6" s="10" t="s">
        <v>3</v>
      </c>
      <c r="O6" s="15">
        <v>140</v>
      </c>
      <c r="Q6" s="6"/>
      <c r="R6" s="15">
        <v>3</v>
      </c>
      <c r="S6" s="18" t="s">
        <v>41</v>
      </c>
      <c r="T6" s="15">
        <v>130</v>
      </c>
      <c r="V6" s="19"/>
      <c r="W6" t="s">
        <v>3</v>
      </c>
      <c r="X6" s="6">
        <v>146</v>
      </c>
    </row>
    <row r="7" spans="1:24" ht="11.85" customHeight="1" x14ac:dyDescent="0.2">
      <c r="A7" s="55">
        <v>4</v>
      </c>
      <c r="B7" s="10" t="s">
        <v>41</v>
      </c>
      <c r="C7" s="5" t="s">
        <v>31</v>
      </c>
      <c r="D7" s="1">
        <v>243</v>
      </c>
      <c r="E7" s="1">
        <v>10</v>
      </c>
      <c r="G7" s="19">
        <v>4</v>
      </c>
      <c r="H7" s="17" t="s">
        <v>3</v>
      </c>
      <c r="I7" s="6">
        <v>9</v>
      </c>
      <c r="J7" s="15">
        <v>140</v>
      </c>
      <c r="M7" s="15">
        <v>4</v>
      </c>
      <c r="N7" s="10" t="s">
        <v>36</v>
      </c>
      <c r="O7" s="15">
        <v>139</v>
      </c>
      <c r="Q7" s="6"/>
      <c r="R7" s="15">
        <v>4</v>
      </c>
      <c r="S7" s="18" t="s">
        <v>43</v>
      </c>
      <c r="T7" s="15">
        <v>127</v>
      </c>
      <c r="V7" s="19"/>
      <c r="W7" t="s">
        <v>36</v>
      </c>
      <c r="X7" s="6">
        <v>144</v>
      </c>
    </row>
    <row r="8" spans="1:24" ht="11.85" customHeight="1" x14ac:dyDescent="0.2">
      <c r="A8" s="5">
        <v>5</v>
      </c>
      <c r="B8" s="8" t="s">
        <v>3</v>
      </c>
      <c r="C8" s="5" t="s">
        <v>17</v>
      </c>
      <c r="D8" s="1">
        <v>271</v>
      </c>
      <c r="E8" s="1">
        <v>10</v>
      </c>
      <c r="G8" s="19">
        <v>5</v>
      </c>
      <c r="H8" s="17" t="s">
        <v>36</v>
      </c>
      <c r="I8" s="6">
        <v>7</v>
      </c>
      <c r="J8" s="6">
        <v>139</v>
      </c>
      <c r="M8" s="15">
        <v>5</v>
      </c>
      <c r="N8" s="10" t="s">
        <v>50</v>
      </c>
      <c r="O8" s="15">
        <v>139</v>
      </c>
      <c r="Q8" s="6"/>
      <c r="S8" s="18"/>
      <c r="V8" s="19"/>
      <c r="W8" t="s">
        <v>50</v>
      </c>
      <c r="X8" s="6">
        <v>143</v>
      </c>
    </row>
    <row r="9" spans="1:24" ht="11.85" customHeight="1" x14ac:dyDescent="0.2">
      <c r="A9" s="55">
        <v>6</v>
      </c>
      <c r="B9" s="8" t="s">
        <v>38</v>
      </c>
      <c r="C9" s="5" t="s">
        <v>39</v>
      </c>
      <c r="D9" s="1">
        <v>226</v>
      </c>
      <c r="E9" s="1">
        <v>9</v>
      </c>
      <c r="G9" s="19">
        <v>6</v>
      </c>
      <c r="H9" s="17" t="s">
        <v>50</v>
      </c>
      <c r="I9" s="6">
        <v>5</v>
      </c>
      <c r="J9" s="15">
        <v>139</v>
      </c>
      <c r="M9" s="15">
        <v>6</v>
      </c>
      <c r="N9" t="s">
        <v>35</v>
      </c>
      <c r="O9" s="15">
        <v>138</v>
      </c>
      <c r="Q9" s="6"/>
      <c r="V9" s="19"/>
      <c r="W9" s="36" t="s">
        <v>47</v>
      </c>
      <c r="X9" s="6">
        <v>140</v>
      </c>
    </row>
    <row r="10" spans="1:24" ht="11.85" customHeight="1" x14ac:dyDescent="0.2">
      <c r="A10" s="5">
        <v>7</v>
      </c>
      <c r="B10" s="10" t="s">
        <v>42</v>
      </c>
      <c r="C10" s="5" t="s">
        <v>17</v>
      </c>
      <c r="D10" s="1">
        <v>211</v>
      </c>
      <c r="E10" s="1">
        <v>8</v>
      </c>
      <c r="G10" s="19">
        <v>7</v>
      </c>
      <c r="H10" s="17" t="s">
        <v>35</v>
      </c>
      <c r="I10" s="6">
        <v>5</v>
      </c>
      <c r="J10" s="15">
        <v>139</v>
      </c>
      <c r="M10" s="15">
        <v>7</v>
      </c>
      <c r="N10" s="10" t="s">
        <v>47</v>
      </c>
      <c r="O10" s="15">
        <v>131</v>
      </c>
      <c r="Q10" s="6"/>
      <c r="V10" s="19"/>
      <c r="W10" t="s">
        <v>43</v>
      </c>
      <c r="X10" s="6">
        <v>138</v>
      </c>
    </row>
    <row r="11" spans="1:24" ht="11.85" customHeight="1" x14ac:dyDescent="0.2">
      <c r="A11" s="55">
        <v>8</v>
      </c>
      <c r="B11" t="s">
        <v>29</v>
      </c>
      <c r="C11" s="5" t="s">
        <v>17</v>
      </c>
      <c r="D11" s="1">
        <v>233</v>
      </c>
      <c r="E11" s="1">
        <v>8</v>
      </c>
      <c r="G11" s="19">
        <v>8</v>
      </c>
      <c r="H11" s="17" t="s">
        <v>42</v>
      </c>
      <c r="I11" s="6">
        <v>8</v>
      </c>
      <c r="J11" s="15">
        <v>135</v>
      </c>
      <c r="M11" s="15">
        <v>8</v>
      </c>
      <c r="N11" s="17" t="s">
        <v>41</v>
      </c>
      <c r="O11" s="6">
        <v>130</v>
      </c>
      <c r="Q11" s="6"/>
      <c r="V11" s="19"/>
      <c r="W11" t="s">
        <v>41</v>
      </c>
      <c r="X11" s="6">
        <v>137</v>
      </c>
    </row>
    <row r="12" spans="1:24" ht="11.85" customHeight="1" x14ac:dyDescent="0.2">
      <c r="A12" s="37">
        <v>9</v>
      </c>
      <c r="B12" s="8" t="s">
        <v>36</v>
      </c>
      <c r="C12" s="5" t="s">
        <v>34</v>
      </c>
      <c r="D12" s="1">
        <v>160</v>
      </c>
      <c r="E12" s="1">
        <v>6</v>
      </c>
      <c r="G12" s="19">
        <v>9</v>
      </c>
      <c r="H12" s="17" t="s">
        <v>38</v>
      </c>
      <c r="I12" s="6">
        <v>9</v>
      </c>
      <c r="J12" s="15">
        <v>134</v>
      </c>
      <c r="M12" s="15">
        <v>9</v>
      </c>
      <c r="N12" s="17" t="s">
        <v>43</v>
      </c>
      <c r="O12" s="6">
        <v>127</v>
      </c>
      <c r="V12" s="19"/>
      <c r="W12"/>
      <c r="X12" s="6"/>
    </row>
    <row r="13" spans="1:24" ht="11.85" customHeight="1" x14ac:dyDescent="0.2">
      <c r="A13" s="5">
        <v>10</v>
      </c>
      <c r="B13" s="10" t="s">
        <v>50</v>
      </c>
      <c r="C13" s="5" t="s">
        <v>17</v>
      </c>
      <c r="D13" s="1">
        <v>164</v>
      </c>
      <c r="E13" s="1">
        <v>6</v>
      </c>
      <c r="G13" s="19">
        <v>10</v>
      </c>
      <c r="H13" s="17" t="s">
        <v>47</v>
      </c>
      <c r="I13" s="6">
        <v>11</v>
      </c>
      <c r="J13" s="15">
        <v>131</v>
      </c>
      <c r="N13"/>
      <c r="O13" s="6"/>
      <c r="Q13" s="35"/>
      <c r="V13" s="19"/>
      <c r="W13"/>
      <c r="X13" s="6"/>
    </row>
    <row r="14" spans="1:24" ht="11.85" customHeight="1" x14ac:dyDescent="0.2">
      <c r="A14" s="5">
        <v>11</v>
      </c>
      <c r="B14" s="10" t="s">
        <v>35</v>
      </c>
      <c r="C14" s="5" t="s">
        <v>17</v>
      </c>
      <c r="D14" s="1">
        <v>166</v>
      </c>
      <c r="E14" s="1">
        <v>6</v>
      </c>
      <c r="G14" s="19">
        <v>11</v>
      </c>
      <c r="H14" s="17" t="s">
        <v>41</v>
      </c>
      <c r="I14" s="6">
        <v>10</v>
      </c>
      <c r="J14" s="15">
        <v>130</v>
      </c>
      <c r="N14" s="8"/>
      <c r="O14" s="6"/>
      <c r="Q14" s="35"/>
      <c r="V14" s="19"/>
      <c r="W14"/>
      <c r="X14" s="6"/>
    </row>
    <row r="15" spans="1:24" ht="11.85" customHeight="1" x14ac:dyDescent="0.2">
      <c r="A15" s="5">
        <v>12</v>
      </c>
      <c r="B15" s="8" t="s">
        <v>43</v>
      </c>
      <c r="C15" s="5" t="s">
        <v>31</v>
      </c>
      <c r="D15" s="1">
        <v>151</v>
      </c>
      <c r="E15" s="1">
        <v>6</v>
      </c>
      <c r="G15" s="19">
        <v>12</v>
      </c>
      <c r="H15" s="17" t="s">
        <v>43</v>
      </c>
      <c r="I15" s="6">
        <v>5</v>
      </c>
      <c r="J15" s="15">
        <v>127</v>
      </c>
      <c r="N15" s="8"/>
      <c r="O15" s="6"/>
      <c r="Q15" s="35"/>
      <c r="V15" s="19"/>
      <c r="W15"/>
      <c r="X15" s="6"/>
    </row>
    <row r="16" spans="1:24" ht="11.85" customHeight="1" x14ac:dyDescent="0.2">
      <c r="A16" s="37">
        <v>13</v>
      </c>
      <c r="B16" s="8" t="s">
        <v>45</v>
      </c>
      <c r="C16" s="5" t="s">
        <v>19</v>
      </c>
      <c r="D16" s="1">
        <v>110</v>
      </c>
      <c r="E16" s="1">
        <v>4</v>
      </c>
      <c r="G16" s="19"/>
      <c r="N16" s="10"/>
      <c r="O16" s="5"/>
      <c r="P16" s="6"/>
      <c r="Q16" s="35"/>
      <c r="V16" s="19"/>
      <c r="W16"/>
      <c r="X16" s="6"/>
    </row>
    <row r="17" spans="1:24" ht="11.85" customHeight="1" x14ac:dyDescent="0.2">
      <c r="A17" s="5">
        <v>14</v>
      </c>
      <c r="B17" s="10" t="s">
        <v>51</v>
      </c>
      <c r="C17" s="5" t="s">
        <v>31</v>
      </c>
      <c r="D17" s="1">
        <v>96</v>
      </c>
      <c r="E17" s="1">
        <v>4</v>
      </c>
      <c r="G17" s="19"/>
      <c r="H17" s="8"/>
      <c r="I17" s="6"/>
      <c r="J17" s="6"/>
      <c r="P17" s="35"/>
      <c r="Q17" s="35"/>
      <c r="U17" s="15" t="s">
        <v>53</v>
      </c>
      <c r="V17" s="19"/>
      <c r="W17"/>
      <c r="X17" s="6"/>
    </row>
    <row r="18" spans="1:24" ht="11.85" customHeight="1" x14ac:dyDescent="0.2">
      <c r="A18" s="5">
        <v>15</v>
      </c>
      <c r="B18" s="10" t="s">
        <v>49</v>
      </c>
      <c r="C18" s="5" t="s">
        <v>19</v>
      </c>
      <c r="D18" s="1">
        <v>60</v>
      </c>
      <c r="E18" s="1">
        <v>2</v>
      </c>
      <c r="G18" s="19"/>
      <c r="H18" s="10"/>
      <c r="I18" s="6"/>
      <c r="J18" s="6"/>
      <c r="P18" s="35"/>
      <c r="Q18" s="35"/>
      <c r="V18" s="19"/>
      <c r="W18" s="17"/>
      <c r="X18" s="15"/>
    </row>
    <row r="19" spans="1:24" ht="11.85" customHeight="1" x14ac:dyDescent="0.2">
      <c r="A19" s="5">
        <v>16</v>
      </c>
      <c r="B19" s="10" t="s">
        <v>30</v>
      </c>
      <c r="C19" s="5" t="s">
        <v>17</v>
      </c>
      <c r="D19" s="1">
        <v>59</v>
      </c>
      <c r="E19" s="1">
        <v>2</v>
      </c>
      <c r="G19" s="19"/>
      <c r="H19" s="10"/>
      <c r="I19" s="6"/>
      <c r="J19" s="6"/>
      <c r="P19" s="35"/>
    </row>
    <row r="20" spans="1:24" ht="11.85" customHeight="1" x14ac:dyDescent="0.2">
      <c r="A20" s="5">
        <v>17</v>
      </c>
      <c r="B20" s="10" t="s">
        <v>52</v>
      </c>
      <c r="C20" s="5" t="s">
        <v>19</v>
      </c>
      <c r="D20" s="1">
        <v>30</v>
      </c>
      <c r="E20" s="1">
        <v>1</v>
      </c>
      <c r="G20" s="19"/>
      <c r="H20" s="18"/>
      <c r="I20" s="21"/>
    </row>
    <row r="21" spans="1:24" ht="11.85" customHeight="1" x14ac:dyDescent="0.2">
      <c r="A21" s="5">
        <v>18</v>
      </c>
      <c r="B21" s="10" t="s">
        <v>48</v>
      </c>
      <c r="C21" s="5" t="s">
        <v>19</v>
      </c>
      <c r="D21" s="1">
        <v>23</v>
      </c>
      <c r="E21" s="1">
        <v>1</v>
      </c>
    </row>
    <row r="22" spans="1:24" ht="11.85" customHeight="1" x14ac:dyDescent="0.2">
      <c r="B22" s="5"/>
      <c r="C22" s="6"/>
      <c r="D22" s="6"/>
      <c r="E22" s="6"/>
      <c r="F22" s="19"/>
      <c r="G22" s="19"/>
      <c r="H22" s="18"/>
      <c r="I22" s="21"/>
    </row>
    <row r="23" spans="1:24" ht="11.85" customHeight="1" x14ac:dyDescent="0.2">
      <c r="B23" s="5"/>
      <c r="C23" s="6"/>
      <c r="D23" s="6"/>
      <c r="E23" s="6"/>
      <c r="G23" s="16"/>
    </row>
    <row r="24" spans="1:24" ht="11.85" customHeight="1" x14ac:dyDescent="0.2">
      <c r="B24" s="5"/>
      <c r="C24" s="6"/>
      <c r="D24" s="6"/>
      <c r="E24" s="6"/>
      <c r="F24" s="19"/>
      <c r="G24" s="19"/>
      <c r="H24" s="19"/>
    </row>
    <row r="25" spans="1:24" ht="12.75" customHeight="1" x14ac:dyDescent="0.2">
      <c r="B25" s="5"/>
      <c r="C25" s="6"/>
      <c r="D25" s="6"/>
      <c r="E25" s="6"/>
      <c r="G25" s="19"/>
      <c r="H25" s="19"/>
      <c r="Q25" s="35"/>
      <c r="R25" s="35"/>
      <c r="S25" s="35"/>
      <c r="T25" s="60"/>
      <c r="U25" s="60"/>
    </row>
    <row r="26" spans="1:24" ht="11.85" customHeight="1" x14ac:dyDescent="0.2">
      <c r="B26" s="5"/>
      <c r="C26" s="6"/>
      <c r="D26" s="6"/>
      <c r="E26" s="6"/>
      <c r="F26" s="14"/>
      <c r="H26" s="15"/>
      <c r="N26" s="14"/>
      <c r="O26" s="35"/>
      <c r="P26" s="35"/>
      <c r="Q26" s="35"/>
      <c r="R26" s="35"/>
      <c r="S26" s="35"/>
      <c r="T26" s="35"/>
      <c r="U26" s="35"/>
    </row>
    <row r="27" spans="1:24" ht="11.85" customHeight="1" x14ac:dyDescent="0.2">
      <c r="B27" s="5"/>
      <c r="C27" s="6"/>
      <c r="D27" s="6"/>
      <c r="E27" s="6"/>
      <c r="F27" s="17"/>
      <c r="G27" s="60" t="s">
        <v>9</v>
      </c>
      <c r="H27" s="60"/>
      <c r="I27" s="60"/>
      <c r="J27" s="60"/>
      <c r="K27" s="60"/>
      <c r="L27" s="60"/>
      <c r="M27" s="60"/>
      <c r="N27" s="35"/>
      <c r="O27" s="16"/>
      <c r="P27" s="35"/>
    </row>
    <row r="28" spans="1:24" ht="11.85" customHeight="1" x14ac:dyDescent="0.2">
      <c r="B28" s="5"/>
      <c r="C28" s="6"/>
      <c r="D28" s="6"/>
      <c r="E28" s="6"/>
      <c r="G28" s="14"/>
      <c r="H28" s="14"/>
      <c r="I28" s="35"/>
      <c r="J28" s="35"/>
      <c r="K28" s="35"/>
      <c r="L28" s="35"/>
      <c r="M28" s="35"/>
      <c r="N28" s="15"/>
      <c r="Q28" s="20"/>
      <c r="R28" s="35"/>
      <c r="T28" s="35"/>
      <c r="U28" s="35"/>
    </row>
    <row r="29" spans="1:24" ht="11.85" customHeight="1" x14ac:dyDescent="0.2">
      <c r="B29" s="5"/>
      <c r="C29" s="6"/>
      <c r="D29" s="6"/>
      <c r="E29" s="6"/>
      <c r="K29" s="35"/>
      <c r="L29" s="35"/>
      <c r="M29" s="35"/>
      <c r="O29" s="57"/>
      <c r="P29" s="20"/>
      <c r="Q29" s="18"/>
      <c r="U29" s="21"/>
    </row>
    <row r="30" spans="1:24" ht="11.85" customHeight="1" x14ac:dyDescent="0.2">
      <c r="B30" s="34"/>
      <c r="C30" s="21"/>
      <c r="G30" s="16" t="s">
        <v>2</v>
      </c>
      <c r="H30" s="22" t="s">
        <v>0</v>
      </c>
      <c r="I30" s="22" t="s">
        <v>7</v>
      </c>
      <c r="J30" s="22" t="s">
        <v>8</v>
      </c>
      <c r="K30" s="22" t="s">
        <v>7</v>
      </c>
      <c r="L30" s="22" t="s">
        <v>8</v>
      </c>
      <c r="M30" s="35" t="s">
        <v>6</v>
      </c>
      <c r="P30" s="18"/>
      <c r="Q30" s="23"/>
      <c r="R30" s="35"/>
      <c r="U30" s="21"/>
    </row>
    <row r="31" spans="1:24" ht="11.85" customHeight="1" x14ac:dyDescent="0.2">
      <c r="B31" s="34"/>
      <c r="C31" s="21"/>
      <c r="G31" s="14"/>
      <c r="H31" s="14"/>
      <c r="I31" s="22" t="s">
        <v>10</v>
      </c>
      <c r="J31" s="22" t="s">
        <v>10</v>
      </c>
      <c r="K31" s="22" t="s">
        <v>5</v>
      </c>
      <c r="L31" s="22" t="s">
        <v>5</v>
      </c>
      <c r="M31" s="22" t="s">
        <v>5</v>
      </c>
      <c r="N31" s="15"/>
      <c r="P31" s="23"/>
      <c r="Q31" s="34"/>
      <c r="U31" s="21"/>
    </row>
    <row r="32" spans="1:24" ht="11.85" customHeight="1" x14ac:dyDescent="0.2">
      <c r="B32" s="34"/>
      <c r="C32" s="21"/>
      <c r="G32" s="19">
        <v>1</v>
      </c>
      <c r="H32" s="5" t="s">
        <v>54</v>
      </c>
      <c r="I32" s="25">
        <v>22.17</v>
      </c>
      <c r="J32" s="25">
        <v>58.7</v>
      </c>
      <c r="K32" s="24">
        <f>10/(I32/60)</f>
        <v>27.063599458728007</v>
      </c>
      <c r="L32" s="24">
        <f>23.5/(J32/60)</f>
        <v>24.020442930153319</v>
      </c>
      <c r="M32" s="24">
        <f>AVERAGE(K32:L32)</f>
        <v>25.542021194440665</v>
      </c>
      <c r="N32" s="15"/>
      <c r="P32" s="34"/>
      <c r="Q32" s="21"/>
      <c r="U32" s="21"/>
    </row>
    <row r="33" spans="1:23" ht="11.85" customHeight="1" x14ac:dyDescent="0.2">
      <c r="B33" s="34"/>
      <c r="G33" s="19">
        <v>2</v>
      </c>
      <c r="H33" s="34" t="s">
        <v>16</v>
      </c>
      <c r="I33" s="24">
        <v>23.83</v>
      </c>
      <c r="J33" s="24">
        <v>60.27</v>
      </c>
      <c r="K33" s="24">
        <f>10/(I33/60)</f>
        <v>25.178346621905163</v>
      </c>
      <c r="L33" s="24">
        <f>23.5/(J33/60)</f>
        <v>23.394723743155801</v>
      </c>
      <c r="M33" s="24">
        <f>AVERAGE(K33:L33)</f>
        <v>24.286535182530482</v>
      </c>
      <c r="N33" s="15"/>
      <c r="O33" s="16" t="s">
        <v>28</v>
      </c>
      <c r="P33" s="21"/>
      <c r="Q33" s="21"/>
      <c r="U33" s="21"/>
    </row>
    <row r="34" spans="1:23" ht="11.85" customHeight="1" x14ac:dyDescent="0.2">
      <c r="A34" s="16"/>
      <c r="B34" s="34"/>
      <c r="G34" s="19">
        <v>3</v>
      </c>
      <c r="H34" s="34" t="s">
        <v>3</v>
      </c>
      <c r="I34" s="25">
        <v>25.17</v>
      </c>
      <c r="J34" s="24">
        <v>66.58</v>
      </c>
      <c r="K34" s="24">
        <f>10/(I34/60)</f>
        <v>23.837902264600714</v>
      </c>
      <c r="L34" s="24">
        <f>23.5/(J34/60)</f>
        <v>21.177530790027038</v>
      </c>
      <c r="M34" s="24">
        <f>AVERAGE(K34:L34)</f>
        <v>22.507716527313875</v>
      </c>
      <c r="N34" s="15"/>
      <c r="P34" s="21"/>
    </row>
    <row r="35" spans="1:23" ht="11.85" customHeight="1" x14ac:dyDescent="0.2">
      <c r="B35" s="34"/>
      <c r="C35" s="21"/>
      <c r="G35" s="19">
        <v>4</v>
      </c>
      <c r="H35" s="18" t="s">
        <v>43</v>
      </c>
      <c r="I35" s="24">
        <v>27.05</v>
      </c>
      <c r="J35" s="24">
        <v>71.5</v>
      </c>
      <c r="K35" s="24">
        <f>10/(I35/60)</f>
        <v>22.181146025878004</v>
      </c>
      <c r="L35" s="24">
        <f>23.5/(J35/60)</f>
        <v>19.72027972027972</v>
      </c>
      <c r="M35" s="24">
        <f>AVERAGE(K35:L35)</f>
        <v>20.950712873078864</v>
      </c>
      <c r="N35" s="15"/>
      <c r="P35" s="22"/>
      <c r="Q35" s="22"/>
      <c r="R35" s="22"/>
      <c r="S35" s="22"/>
      <c r="T35" s="22"/>
      <c r="U35" s="22"/>
      <c r="V35" s="22"/>
    </row>
    <row r="36" spans="1:23" ht="11.85" customHeight="1" x14ac:dyDescent="0.2">
      <c r="B36" s="34"/>
      <c r="G36" s="19">
        <v>5</v>
      </c>
      <c r="H36" s="34" t="s">
        <v>41</v>
      </c>
      <c r="I36" s="25">
        <v>29.82</v>
      </c>
      <c r="J36" s="24">
        <v>85.9</v>
      </c>
      <c r="K36" s="24">
        <f>10/(I36/60)</f>
        <v>20.120724346076457</v>
      </c>
      <c r="L36" s="24">
        <f>23.5/(J36/60)</f>
        <v>16.414435389988355</v>
      </c>
      <c r="M36" s="24">
        <f>AVERAGE(K36:L36)</f>
        <v>18.267579868032406</v>
      </c>
      <c r="N36" s="15"/>
      <c r="O36" s="11" t="s">
        <v>0</v>
      </c>
      <c r="P36" s="4" t="s">
        <v>21</v>
      </c>
      <c r="Q36" s="4" t="s">
        <v>22</v>
      </c>
      <c r="R36" s="4" t="s">
        <v>23</v>
      </c>
      <c r="S36" s="4" t="s">
        <v>24</v>
      </c>
      <c r="T36" s="4" t="s">
        <v>40</v>
      </c>
      <c r="U36" s="4" t="s">
        <v>25</v>
      </c>
      <c r="V36" s="4" t="s">
        <v>26</v>
      </c>
    </row>
    <row r="37" spans="1:23" ht="11.85" customHeight="1" x14ac:dyDescent="0.2">
      <c r="H37" s="18"/>
      <c r="I37" s="24"/>
      <c r="J37" s="24"/>
      <c r="K37" s="24"/>
      <c r="L37" s="24"/>
      <c r="M37" s="24"/>
      <c r="N37" s="15"/>
      <c r="O37" s="17" t="s">
        <v>54</v>
      </c>
      <c r="P37" s="46">
        <v>22.17</v>
      </c>
      <c r="Q37" s="9">
        <v>58.7</v>
      </c>
      <c r="R37" s="9">
        <v>54.33</v>
      </c>
      <c r="S37" s="9">
        <v>25.2</v>
      </c>
      <c r="T37" s="24">
        <v>32.479999999999997</v>
      </c>
      <c r="U37" s="9">
        <f t="shared" ref="U37:U48" si="0">SUM(P37:T37)</f>
        <v>192.87999999999997</v>
      </c>
      <c r="V37" s="9">
        <f t="shared" ref="V37:V48" si="1">U37-U$7</f>
        <v>192.87999999999997</v>
      </c>
    </row>
    <row r="38" spans="1:23" ht="11.85" customHeight="1" x14ac:dyDescent="0.2">
      <c r="B38" s="34"/>
      <c r="G38" s="19" t="s">
        <v>32</v>
      </c>
      <c r="H38" s="28"/>
      <c r="I38" s="29"/>
      <c r="J38" s="29"/>
      <c r="K38" s="29"/>
      <c r="L38" s="29"/>
      <c r="M38" s="24"/>
      <c r="N38" s="15"/>
      <c r="O38" s="17" t="s">
        <v>16</v>
      </c>
      <c r="P38" s="46">
        <v>23.83</v>
      </c>
      <c r="Q38" s="9">
        <v>60.27</v>
      </c>
      <c r="R38" s="9">
        <v>56.63</v>
      </c>
      <c r="S38" s="9">
        <v>25.57</v>
      </c>
      <c r="T38" s="9">
        <v>34.18</v>
      </c>
      <c r="U38" s="9">
        <f t="shared" si="0"/>
        <v>200.48</v>
      </c>
      <c r="V38" s="9">
        <f t="shared" si="1"/>
        <v>200.48</v>
      </c>
    </row>
    <row r="39" spans="1:23" ht="11.85" customHeight="1" x14ac:dyDescent="0.2">
      <c r="B39" s="34"/>
      <c r="G39" s="19"/>
      <c r="H39" s="31"/>
      <c r="I39" s="54"/>
      <c r="J39" s="29"/>
      <c r="K39" s="29"/>
      <c r="L39" s="29"/>
      <c r="M39" s="24"/>
      <c r="N39" s="15"/>
      <c r="O39" s="17" t="s">
        <v>50</v>
      </c>
      <c r="P39" s="9">
        <v>24.42</v>
      </c>
      <c r="Q39" s="13">
        <v>66.58</v>
      </c>
      <c r="R39" s="9">
        <v>56.25</v>
      </c>
      <c r="S39" s="13">
        <v>27.033000000000001</v>
      </c>
      <c r="T39" s="9">
        <v>34.4</v>
      </c>
      <c r="U39" s="9">
        <f t="shared" si="0"/>
        <v>208.68300000000002</v>
      </c>
      <c r="V39" s="9">
        <f t="shared" si="1"/>
        <v>208.68300000000002</v>
      </c>
      <c r="W39" s="17"/>
    </row>
    <row r="40" spans="1:23" ht="11.85" customHeight="1" x14ac:dyDescent="0.2">
      <c r="B40" s="34"/>
      <c r="D40" s="35"/>
      <c r="E40" s="35"/>
      <c r="G40" s="19"/>
      <c r="H40" s="26"/>
      <c r="I40" s="25"/>
      <c r="J40" s="24"/>
      <c r="K40" s="24"/>
      <c r="L40" s="24"/>
      <c r="M40" s="24"/>
      <c r="O40" s="17" t="s">
        <v>29</v>
      </c>
      <c r="P40" s="46">
        <v>23.783000000000001</v>
      </c>
      <c r="Q40" s="13">
        <v>66.58</v>
      </c>
      <c r="R40" s="13">
        <v>58.7</v>
      </c>
      <c r="S40" s="9">
        <v>26.5</v>
      </c>
      <c r="T40" s="9">
        <v>33.18</v>
      </c>
      <c r="U40" s="9">
        <f t="shared" si="0"/>
        <v>208.74299999999999</v>
      </c>
      <c r="V40" s="9">
        <f t="shared" si="1"/>
        <v>208.74299999999999</v>
      </c>
      <c r="W40" s="17"/>
    </row>
    <row r="41" spans="1:23" ht="11.85" customHeight="1" x14ac:dyDescent="0.2">
      <c r="B41" s="34"/>
      <c r="D41" s="35"/>
      <c r="E41" s="35"/>
      <c r="G41" s="19"/>
      <c r="H41" s="18"/>
      <c r="I41" s="25"/>
      <c r="J41" s="24"/>
      <c r="K41" s="24"/>
      <c r="L41" s="24"/>
      <c r="M41" s="24"/>
      <c r="O41" s="17" t="s">
        <v>35</v>
      </c>
      <c r="P41" s="46">
        <v>24.12</v>
      </c>
      <c r="Q41" s="47">
        <v>66.58</v>
      </c>
      <c r="R41" s="9">
        <v>58.7</v>
      </c>
      <c r="S41" s="9">
        <v>25.65</v>
      </c>
      <c r="T41" s="13">
        <v>36.299999999999997</v>
      </c>
      <c r="U41" s="9">
        <f t="shared" si="0"/>
        <v>211.35000000000002</v>
      </c>
      <c r="V41" s="9">
        <f t="shared" si="1"/>
        <v>211.35000000000002</v>
      </c>
      <c r="W41" s="17"/>
    </row>
    <row r="42" spans="1:23" ht="11.85" customHeight="1" x14ac:dyDescent="0.2">
      <c r="B42" s="34"/>
      <c r="D42" s="35"/>
      <c r="E42" s="35"/>
      <c r="G42" s="19"/>
      <c r="H42" s="26"/>
      <c r="K42" s="24"/>
      <c r="L42" s="24"/>
      <c r="M42" s="24"/>
      <c r="O42" s="17" t="s">
        <v>3</v>
      </c>
      <c r="P42" s="9">
        <v>25.17</v>
      </c>
      <c r="Q42" s="13">
        <v>66.58</v>
      </c>
      <c r="R42" s="30">
        <v>58.7</v>
      </c>
      <c r="S42" s="9">
        <v>26.92</v>
      </c>
      <c r="T42" s="24">
        <v>35.43</v>
      </c>
      <c r="U42" s="9">
        <f t="shared" si="0"/>
        <v>212.8</v>
      </c>
      <c r="V42" s="9">
        <f t="shared" si="1"/>
        <v>212.8</v>
      </c>
      <c r="W42" s="17"/>
    </row>
    <row r="43" spans="1:23" ht="11.85" customHeight="1" x14ac:dyDescent="0.2">
      <c r="B43" s="34"/>
      <c r="D43" s="35"/>
      <c r="E43" s="35"/>
      <c r="G43" s="19"/>
      <c r="H43" s="26"/>
      <c r="J43" s="32"/>
      <c r="K43" s="24"/>
      <c r="L43" s="24"/>
      <c r="M43" s="24"/>
      <c r="O43" s="17" t="s">
        <v>42</v>
      </c>
      <c r="P43" s="9">
        <v>26.22</v>
      </c>
      <c r="Q43" s="47">
        <v>66.58</v>
      </c>
      <c r="R43" s="9">
        <v>60.77</v>
      </c>
      <c r="S43" s="9">
        <v>27.033000000000001</v>
      </c>
      <c r="T43" s="9">
        <v>36.299999999999997</v>
      </c>
      <c r="U43" s="9">
        <f t="shared" si="0"/>
        <v>216.90300000000002</v>
      </c>
      <c r="V43" s="9">
        <f t="shared" si="1"/>
        <v>216.90300000000002</v>
      </c>
      <c r="W43" s="17"/>
    </row>
    <row r="44" spans="1:23" ht="11.85" customHeight="1" x14ac:dyDescent="0.2">
      <c r="B44" s="34"/>
      <c r="D44" s="35"/>
      <c r="E44" s="35"/>
      <c r="G44" s="19"/>
      <c r="H44" s="26"/>
      <c r="I44" s="32"/>
      <c r="J44" s="24"/>
      <c r="K44" s="24"/>
      <c r="L44" s="24"/>
      <c r="M44" s="24"/>
      <c r="O44" s="17" t="s">
        <v>38</v>
      </c>
      <c r="P44" s="9">
        <v>26.82</v>
      </c>
      <c r="Q44" s="47">
        <v>66.58</v>
      </c>
      <c r="R44" s="13">
        <v>58.7</v>
      </c>
      <c r="S44" s="9">
        <v>28.082999999999998</v>
      </c>
      <c r="T44" s="9">
        <v>38.4</v>
      </c>
      <c r="U44" s="9">
        <f t="shared" si="0"/>
        <v>218.58300000000003</v>
      </c>
      <c r="V44" s="9">
        <f t="shared" si="1"/>
        <v>218.58300000000003</v>
      </c>
      <c r="W44" s="17"/>
    </row>
    <row r="45" spans="1:23" ht="11.85" customHeight="1" x14ac:dyDescent="0.2">
      <c r="B45" s="34"/>
      <c r="D45" s="35"/>
      <c r="E45" s="35"/>
      <c r="G45" s="19"/>
      <c r="H45" s="26"/>
      <c r="K45" s="24"/>
      <c r="L45" s="24"/>
      <c r="M45" s="24"/>
      <c r="O45" s="17" t="s">
        <v>36</v>
      </c>
      <c r="P45" s="9">
        <v>27.02</v>
      </c>
      <c r="Q45" s="47">
        <v>66.58</v>
      </c>
      <c r="R45" s="13">
        <v>58.7</v>
      </c>
      <c r="S45" s="9">
        <v>29.98</v>
      </c>
      <c r="T45" s="9">
        <v>37.869999999999997</v>
      </c>
      <c r="U45" s="9">
        <f t="shared" si="0"/>
        <v>220.15</v>
      </c>
      <c r="V45" s="9">
        <f t="shared" si="1"/>
        <v>220.15</v>
      </c>
      <c r="W45" s="17"/>
    </row>
    <row r="46" spans="1:23" ht="10.5" customHeight="1" x14ac:dyDescent="0.2">
      <c r="B46" s="34"/>
      <c r="D46" s="35"/>
      <c r="E46" s="35"/>
      <c r="G46" s="19"/>
      <c r="H46" s="26"/>
      <c r="I46" s="32"/>
      <c r="J46" s="24"/>
      <c r="K46" s="24"/>
      <c r="L46" s="24"/>
      <c r="M46" s="24"/>
      <c r="O46" s="8" t="s">
        <v>43</v>
      </c>
      <c r="P46" s="9">
        <v>27.05</v>
      </c>
      <c r="Q46" s="53">
        <v>71.5</v>
      </c>
      <c r="R46" s="47">
        <v>58.7</v>
      </c>
      <c r="S46" s="53">
        <v>29</v>
      </c>
      <c r="T46" s="53">
        <v>38.65</v>
      </c>
      <c r="U46" s="9">
        <f t="shared" si="0"/>
        <v>224.9</v>
      </c>
      <c r="V46" s="9">
        <f t="shared" si="1"/>
        <v>224.9</v>
      </c>
      <c r="W46" s="9"/>
    </row>
    <row r="47" spans="1:23" x14ac:dyDescent="0.2">
      <c r="B47" s="34"/>
      <c r="C47" s="21"/>
      <c r="D47" s="35"/>
      <c r="E47" s="35"/>
      <c r="G47" s="19"/>
      <c r="H47" s="26"/>
      <c r="I47" s="32"/>
      <c r="J47" s="25"/>
      <c r="K47" s="24"/>
      <c r="L47" s="24"/>
      <c r="M47" s="24"/>
      <c r="O47" s="17" t="s">
        <v>47</v>
      </c>
      <c r="P47" s="9">
        <v>29.12</v>
      </c>
      <c r="Q47" s="47">
        <v>66.58</v>
      </c>
      <c r="R47" s="9">
        <v>70.58</v>
      </c>
      <c r="S47" s="9">
        <v>30.63</v>
      </c>
      <c r="T47" s="9">
        <v>41.17</v>
      </c>
      <c r="U47" s="9">
        <f t="shared" si="0"/>
        <v>238.07999999999998</v>
      </c>
      <c r="V47" s="9">
        <f t="shared" si="1"/>
        <v>238.07999999999998</v>
      </c>
      <c r="W47" s="9"/>
    </row>
    <row r="48" spans="1:23" x14ac:dyDescent="0.2">
      <c r="B48" s="34"/>
      <c r="C48" s="21"/>
      <c r="D48" s="35"/>
      <c r="E48" s="35"/>
      <c r="G48" s="19"/>
      <c r="H48" s="26"/>
      <c r="K48" s="24"/>
      <c r="L48" s="24"/>
      <c r="M48" s="24"/>
      <c r="O48" s="17" t="s">
        <v>41</v>
      </c>
      <c r="P48" s="46">
        <v>29.82</v>
      </c>
      <c r="Q48" s="53">
        <v>85.9</v>
      </c>
      <c r="R48" s="9">
        <v>76.12</v>
      </c>
      <c r="S48" s="9">
        <v>32.549999999999997</v>
      </c>
      <c r="T48" s="9">
        <v>45.68</v>
      </c>
      <c r="U48" s="9">
        <f t="shared" si="0"/>
        <v>270.07</v>
      </c>
      <c r="V48" s="9">
        <f t="shared" si="1"/>
        <v>270.07</v>
      </c>
      <c r="W48" s="9"/>
    </row>
    <row r="49" spans="1:24" x14ac:dyDescent="0.2">
      <c r="B49" s="34"/>
      <c r="C49" s="21"/>
      <c r="K49" s="24"/>
      <c r="L49" s="24"/>
      <c r="M49" s="24"/>
      <c r="O49" s="17"/>
      <c r="P49" s="46"/>
      <c r="Q49" s="47"/>
      <c r="R49" s="13"/>
      <c r="S49" s="9"/>
      <c r="T49" s="9"/>
      <c r="U49" s="9"/>
      <c r="V49" s="9"/>
      <c r="W49" s="9"/>
    </row>
    <row r="50" spans="1:24" x14ac:dyDescent="0.2">
      <c r="B50" s="34"/>
      <c r="H50" s="17" t="s">
        <v>27</v>
      </c>
      <c r="O50" s="59" t="s">
        <v>55</v>
      </c>
      <c r="P50" s="56">
        <f>MEDIAN(P37:P48)</f>
        <v>25.695</v>
      </c>
      <c r="Q50" s="56">
        <f t="shared" ref="Q50:T50" si="2">MEDIAN(Q37:Q48)</f>
        <v>66.58</v>
      </c>
      <c r="R50" s="56">
        <f t="shared" si="2"/>
        <v>58.7</v>
      </c>
      <c r="S50" s="56">
        <f t="shared" si="2"/>
        <v>27.033000000000001</v>
      </c>
      <c r="T50" s="56">
        <f t="shared" si="2"/>
        <v>36.299999999999997</v>
      </c>
      <c r="U50" s="9"/>
      <c r="V50" s="9"/>
      <c r="W50" s="9"/>
    </row>
    <row r="51" spans="1:24" ht="12.75" customHeight="1" x14ac:dyDescent="0.2">
      <c r="A51" s="17"/>
      <c r="B51" s="48" t="s">
        <v>27</v>
      </c>
      <c r="C51" s="50"/>
      <c r="D51" s="33"/>
      <c r="N51" s="57" t="s">
        <v>56</v>
      </c>
      <c r="O51" s="57"/>
      <c r="P51" s="57"/>
      <c r="Q51" s="57"/>
      <c r="R51" s="30"/>
      <c r="S51" s="24"/>
      <c r="T51" s="24"/>
      <c r="U51" s="25"/>
      <c r="V51" s="24"/>
      <c r="W51" s="9"/>
    </row>
    <row r="52" spans="1:24" x14ac:dyDescent="0.2">
      <c r="A52" s="17"/>
      <c r="C52" s="51"/>
      <c r="D52" s="33"/>
      <c r="E52" s="17"/>
      <c r="P52" s="24"/>
      <c r="Q52" s="30"/>
      <c r="R52" s="24"/>
      <c r="S52" s="24"/>
      <c r="T52" s="24"/>
      <c r="U52" s="24"/>
      <c r="V52" s="24"/>
      <c r="W52" s="9"/>
    </row>
    <row r="53" spans="1:24" x14ac:dyDescent="0.2">
      <c r="A53" s="17"/>
      <c r="B53" s="16" t="s">
        <v>12</v>
      </c>
      <c r="C53" s="49" t="s">
        <v>54</v>
      </c>
      <c r="D53" s="17"/>
      <c r="E53" s="17"/>
      <c r="P53" s="24"/>
      <c r="Q53" s="24"/>
      <c r="R53" s="30"/>
      <c r="S53" s="24"/>
      <c r="T53" s="24"/>
      <c r="U53" s="24"/>
      <c r="V53" s="24"/>
      <c r="W53" s="9"/>
    </row>
    <row r="54" spans="1:24" ht="12.75" customHeight="1" x14ac:dyDescent="0.2">
      <c r="A54" s="17"/>
      <c r="B54" s="16"/>
      <c r="D54" s="19"/>
      <c r="P54" s="24"/>
      <c r="Q54" s="24"/>
      <c r="R54" s="24"/>
      <c r="S54" s="24"/>
      <c r="T54" s="24"/>
      <c r="U54" s="24"/>
      <c r="V54" s="25"/>
      <c r="W54" s="12"/>
    </row>
    <row r="55" spans="1:24" x14ac:dyDescent="0.2">
      <c r="A55" s="17"/>
      <c r="B55" s="16" t="s">
        <v>20</v>
      </c>
      <c r="C55" s="21" t="s">
        <v>16</v>
      </c>
      <c r="D55" s="19"/>
      <c r="E55" s="17"/>
      <c r="U55" s="24"/>
      <c r="V55" s="25"/>
      <c r="W55" s="27"/>
    </row>
    <row r="56" spans="1:24" ht="12" customHeight="1" x14ac:dyDescent="0.2">
      <c r="A56" s="17"/>
      <c r="B56" s="16"/>
      <c r="D56" s="19"/>
      <c r="F56" s="17"/>
      <c r="U56" s="24"/>
      <c r="V56" s="24"/>
      <c r="W56" s="27"/>
    </row>
    <row r="57" spans="1:24" x14ac:dyDescent="0.2">
      <c r="A57" s="17"/>
      <c r="B57" s="16" t="s">
        <v>9</v>
      </c>
      <c r="C57" s="15" t="s">
        <v>3</v>
      </c>
      <c r="D57" s="18"/>
      <c r="U57" s="24"/>
      <c r="V57" s="24"/>
      <c r="W57" s="24"/>
      <c r="X57" s="27"/>
    </row>
    <row r="58" spans="1:24" ht="12.75" customHeight="1" x14ac:dyDescent="0.2">
      <c r="A58" s="17"/>
      <c r="B58" s="16"/>
      <c r="C58" s="21"/>
      <c r="D58" s="34"/>
      <c r="U58" s="24"/>
      <c r="V58" s="24"/>
      <c r="W58" s="24"/>
      <c r="X58" s="27"/>
    </row>
    <row r="59" spans="1:24" x14ac:dyDescent="0.2">
      <c r="A59" s="17"/>
      <c r="B59" s="16" t="s">
        <v>14</v>
      </c>
      <c r="C59" s="52" t="s">
        <v>29</v>
      </c>
      <c r="D59" s="19"/>
      <c r="U59" s="24"/>
      <c r="V59" s="24"/>
      <c r="W59" s="24"/>
      <c r="X59" s="27"/>
    </row>
    <row r="60" spans="1:24" ht="13.5" customHeight="1" x14ac:dyDescent="0.2">
      <c r="A60" s="17"/>
      <c r="B60" s="16"/>
      <c r="C60" s="52"/>
      <c r="D60" s="17"/>
      <c r="E60" s="15" t="s">
        <v>27</v>
      </c>
      <c r="W60" s="24"/>
      <c r="X60" s="27"/>
    </row>
    <row r="61" spans="1:24" ht="12" customHeight="1" x14ac:dyDescent="0.2">
      <c r="A61" s="17"/>
      <c r="B61" s="16" t="s">
        <v>37</v>
      </c>
      <c r="C61" s="52" t="s">
        <v>36</v>
      </c>
      <c r="D61" s="19"/>
      <c r="U61" s="35"/>
      <c r="V61" s="35"/>
      <c r="W61" s="24"/>
      <c r="X61" s="27"/>
    </row>
    <row r="62" spans="1:24" x14ac:dyDescent="0.2">
      <c r="A62" s="17"/>
      <c r="B62" s="16"/>
      <c r="D62" s="19"/>
      <c r="E62" s="17"/>
      <c r="P62" s="35"/>
      <c r="Q62" s="35"/>
      <c r="R62" s="35"/>
      <c r="S62" s="35"/>
      <c r="U62" s="19"/>
      <c r="V62" s="24"/>
      <c r="W62" s="24"/>
      <c r="X62" s="27"/>
    </row>
    <row r="63" spans="1:24" x14ac:dyDescent="0.2">
      <c r="A63" s="17"/>
      <c r="B63" s="16" t="s">
        <v>15</v>
      </c>
      <c r="C63" s="10" t="s">
        <v>38</v>
      </c>
      <c r="D63" s="16"/>
      <c r="E63" s="17"/>
      <c r="O63" s="34"/>
      <c r="P63" s="24"/>
      <c r="Q63" s="24"/>
      <c r="R63" s="24"/>
      <c r="S63" s="24"/>
      <c r="U63" s="16"/>
      <c r="V63" s="24"/>
      <c r="W63" s="24"/>
      <c r="X63" s="27"/>
    </row>
    <row r="64" spans="1:24" x14ac:dyDescent="0.2">
      <c r="A64" s="17"/>
      <c r="B64" s="16"/>
      <c r="C64" s="35"/>
      <c r="D64" s="16"/>
      <c r="E64" s="17"/>
      <c r="P64" s="24"/>
      <c r="Q64" s="24"/>
      <c r="R64" s="24"/>
      <c r="S64" s="24"/>
      <c r="U64" s="19"/>
      <c r="V64" s="24"/>
      <c r="W64" s="24"/>
      <c r="X64" s="27"/>
    </row>
    <row r="65" spans="1:24" x14ac:dyDescent="0.2">
      <c r="A65" s="17"/>
      <c r="B65" s="16" t="s">
        <v>18</v>
      </c>
      <c r="C65" s="10" t="s">
        <v>41</v>
      </c>
      <c r="D65" s="16"/>
      <c r="E65" s="17"/>
      <c r="U65" s="19"/>
      <c r="V65" s="24"/>
      <c r="W65" s="24"/>
      <c r="X65" s="27"/>
    </row>
    <row r="66" spans="1:24" x14ac:dyDescent="0.2">
      <c r="A66" s="17"/>
      <c r="B66" s="16"/>
      <c r="D66" s="33"/>
      <c r="E66" s="17"/>
      <c r="F66" s="17"/>
      <c r="U66" s="19"/>
      <c r="V66" s="24"/>
    </row>
    <row r="67" spans="1:24" ht="12" customHeight="1" x14ac:dyDescent="0.2">
      <c r="A67" s="17"/>
      <c r="B67" s="16" t="s">
        <v>57</v>
      </c>
      <c r="C67" s="52" t="s">
        <v>47</v>
      </c>
      <c r="D67" s="33"/>
      <c r="E67" s="17"/>
      <c r="F67" s="17"/>
    </row>
    <row r="68" spans="1:24" x14ac:dyDescent="0.2">
      <c r="A68" s="17"/>
      <c r="B68" s="16" t="s">
        <v>58</v>
      </c>
      <c r="C68" s="17" t="s">
        <v>50</v>
      </c>
      <c r="D68" s="33"/>
      <c r="E68" s="17"/>
      <c r="F68" s="17"/>
      <c r="U68" s="34"/>
    </row>
    <row r="69" spans="1:24" x14ac:dyDescent="0.2">
      <c r="A69" s="17"/>
      <c r="D69" s="33"/>
      <c r="E69" s="17"/>
      <c r="F69" s="17"/>
      <c r="U69" s="34"/>
    </row>
    <row r="70" spans="1:24" x14ac:dyDescent="0.2">
      <c r="A70" s="17"/>
      <c r="D70" s="33"/>
      <c r="E70" s="17"/>
      <c r="F70" s="17"/>
      <c r="U70" s="34"/>
      <c r="V70" s="17"/>
    </row>
    <row r="71" spans="1:24" ht="12.75" customHeight="1" x14ac:dyDescent="0.2">
      <c r="A71" s="17"/>
      <c r="D71" s="33"/>
      <c r="F71" s="17"/>
      <c r="U71" s="34"/>
      <c r="V71" s="17"/>
    </row>
    <row r="72" spans="1:24" x14ac:dyDescent="0.2">
      <c r="D72" s="33"/>
      <c r="U72" s="34"/>
      <c r="V72" s="17"/>
    </row>
    <row r="73" spans="1:24" x14ac:dyDescent="0.2">
      <c r="U73" s="34"/>
      <c r="V73" s="17"/>
      <c r="W73" s="17"/>
    </row>
    <row r="74" spans="1:24" x14ac:dyDescent="0.2">
      <c r="U74" s="17"/>
      <c r="V74" s="17"/>
    </row>
    <row r="77" spans="1:24" x14ac:dyDescent="0.2">
      <c r="W77" s="17"/>
    </row>
    <row r="78" spans="1:24" x14ac:dyDescent="0.2">
      <c r="W78" s="17"/>
    </row>
    <row r="79" spans="1:24" x14ac:dyDescent="0.2">
      <c r="W79" s="17"/>
    </row>
    <row r="80" spans="1:24" x14ac:dyDescent="0.2">
      <c r="D80" s="17"/>
      <c r="E80" s="17"/>
      <c r="W80" s="17"/>
    </row>
    <row r="81" spans="1:23" x14ac:dyDescent="0.2">
      <c r="A81" s="17"/>
      <c r="D81" s="17"/>
      <c r="E81" s="17"/>
      <c r="F81" s="17"/>
      <c r="W81" s="17"/>
    </row>
    <row r="82" spans="1:23" x14ac:dyDescent="0.2">
      <c r="A82" s="17"/>
      <c r="D82" s="17"/>
      <c r="E82" s="17"/>
      <c r="F82" s="17"/>
    </row>
    <row r="83" spans="1:23" x14ac:dyDescent="0.2">
      <c r="A83" s="17"/>
      <c r="D83" s="17"/>
      <c r="E83" s="17"/>
      <c r="F83" s="17"/>
    </row>
    <row r="84" spans="1:23" x14ac:dyDescent="0.2">
      <c r="A84" s="17"/>
      <c r="D84" s="17"/>
      <c r="E84" s="17"/>
      <c r="F84" s="17"/>
    </row>
    <row r="85" spans="1:23" x14ac:dyDescent="0.2">
      <c r="A85" s="17"/>
      <c r="F85" s="17"/>
    </row>
  </sheetData>
  <sortState xmlns:xlrd2="http://schemas.microsoft.com/office/spreadsheetml/2017/richdata2" ref="H32:M36">
    <sortCondition descending="1" ref="M32:M36"/>
  </sortState>
  <mergeCells count="7">
    <mergeCell ref="V1:X1"/>
    <mergeCell ref="G27:M27"/>
    <mergeCell ref="A1:D1"/>
    <mergeCell ref="G1:J1"/>
    <mergeCell ref="M1:O1"/>
    <mergeCell ref="R1:T1"/>
    <mergeCell ref="T25:U25"/>
  </mergeCells>
  <pageMargins left="0.75" right="0.75" top="1" bottom="1" header="0.5" footer="0.5"/>
  <pageSetup paperSize="9" scale="42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U27"/>
  <sheetViews>
    <sheetView zoomScale="115" zoomScaleNormal="115" workbookViewId="0">
      <selection activeCell="E6" sqref="E6:L20"/>
    </sheetView>
  </sheetViews>
  <sheetFormatPr defaultColWidth="9.140625" defaultRowHeight="12.75" x14ac:dyDescent="0.2"/>
  <cols>
    <col min="1" max="1" width="9.140625" style="8"/>
    <col min="2" max="2" width="9.140625" style="6"/>
    <col min="3" max="4" width="9.140625" style="8"/>
    <col min="5" max="5" width="16.42578125" style="5" bestFit="1" customWidth="1"/>
    <col min="6" max="6" width="14" style="6" bestFit="1" customWidth="1"/>
    <col min="7" max="8" width="9.140625" style="6"/>
    <col min="9" max="9" width="13.140625" style="6" bestFit="1" customWidth="1"/>
    <col min="10" max="10" width="13.140625" style="6" customWidth="1"/>
    <col min="11" max="11" width="10.140625" style="6" bestFit="1" customWidth="1"/>
    <col min="12" max="12" width="15.42578125" style="6" bestFit="1" customWidth="1"/>
    <col min="13" max="13" width="13.140625" style="8" bestFit="1" customWidth="1"/>
    <col min="14" max="14" width="19.140625" style="8" bestFit="1" customWidth="1"/>
    <col min="15" max="15" width="12.42578125" style="8" customWidth="1"/>
    <col min="16" max="17" width="9.140625" style="8"/>
    <col min="18" max="18" width="13.140625" style="8" bestFit="1" customWidth="1"/>
    <col min="19" max="16384" width="9.140625" style="8"/>
  </cols>
  <sheetData>
    <row r="3" spans="2:21" x14ac:dyDescent="0.2">
      <c r="N3" s="2"/>
      <c r="O3" s="6"/>
      <c r="P3" s="6"/>
      <c r="Q3" s="6"/>
      <c r="R3" s="6"/>
      <c r="S3" s="6"/>
      <c r="T3" s="9"/>
      <c r="U3" s="12"/>
    </row>
    <row r="4" spans="2:21" x14ac:dyDescent="0.2">
      <c r="B4" s="1"/>
      <c r="E4" s="2" t="s">
        <v>20</v>
      </c>
      <c r="N4" s="5"/>
      <c r="O4" s="6"/>
      <c r="P4" s="6"/>
      <c r="Q4" s="6"/>
      <c r="R4" s="6"/>
      <c r="S4" s="6"/>
    </row>
    <row r="5" spans="2:21" x14ac:dyDescent="0.2">
      <c r="N5" s="11"/>
      <c r="O5" s="4"/>
      <c r="P5" s="4"/>
      <c r="Q5" s="4"/>
      <c r="R5" s="4"/>
      <c r="S5" s="4"/>
    </row>
    <row r="6" spans="2:21" x14ac:dyDescent="0.2">
      <c r="E6" s="11" t="s">
        <v>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40</v>
      </c>
      <c r="K6" s="4" t="s">
        <v>25</v>
      </c>
      <c r="L6" s="4" t="s">
        <v>26</v>
      </c>
      <c r="N6" s="11"/>
      <c r="O6" s="4"/>
      <c r="P6" s="4"/>
      <c r="Q6" s="4"/>
      <c r="R6" s="4"/>
      <c r="S6" s="4"/>
    </row>
    <row r="7" spans="2:21" ht="14.25" customHeight="1" x14ac:dyDescent="0.2">
      <c r="E7" s="17" t="s">
        <v>54</v>
      </c>
      <c r="F7" s="46">
        <v>22.17</v>
      </c>
      <c r="G7" s="9">
        <v>58.7</v>
      </c>
      <c r="H7" s="9">
        <v>54.33</v>
      </c>
      <c r="I7" s="9">
        <v>25.2</v>
      </c>
      <c r="J7" s="24">
        <v>32.479999999999997</v>
      </c>
      <c r="K7" s="9">
        <f t="shared" ref="K7:K18" si="0">SUM(F7:J7)</f>
        <v>192.87999999999997</v>
      </c>
      <c r="L7" s="9">
        <f t="shared" ref="L7:L18" si="1">K7-K$7</f>
        <v>0</v>
      </c>
      <c r="N7" s="18"/>
      <c r="O7" s="44"/>
      <c r="P7" s="44"/>
      <c r="Q7" s="44"/>
      <c r="R7" s="44"/>
      <c r="S7" s="45"/>
    </row>
    <row r="8" spans="2:21" x14ac:dyDescent="0.2">
      <c r="E8" s="17" t="s">
        <v>16</v>
      </c>
      <c r="F8" s="46">
        <v>23.83</v>
      </c>
      <c r="G8" s="9">
        <v>60.27</v>
      </c>
      <c r="H8" s="9">
        <v>56.63</v>
      </c>
      <c r="I8" s="9">
        <v>25.57</v>
      </c>
      <c r="J8" s="9">
        <v>34.18</v>
      </c>
      <c r="K8" s="9">
        <f t="shared" si="0"/>
        <v>200.48</v>
      </c>
      <c r="L8" s="9">
        <f t="shared" si="1"/>
        <v>7.6000000000000227</v>
      </c>
      <c r="N8" s="10"/>
      <c r="O8" s="44"/>
      <c r="P8" s="44"/>
      <c r="Q8" s="44"/>
      <c r="R8" s="44"/>
      <c r="S8" s="45"/>
    </row>
    <row r="9" spans="2:21" x14ac:dyDescent="0.2">
      <c r="E9" s="17" t="s">
        <v>50</v>
      </c>
      <c r="F9" s="9">
        <v>24.42</v>
      </c>
      <c r="G9" s="13">
        <v>66.58</v>
      </c>
      <c r="H9" s="9">
        <v>56.25</v>
      </c>
      <c r="I9" s="13">
        <v>27.033000000000001</v>
      </c>
      <c r="J9" s="9">
        <v>34.4</v>
      </c>
      <c r="K9" s="9">
        <f t="shared" si="0"/>
        <v>208.68300000000002</v>
      </c>
      <c r="L9" s="9">
        <f t="shared" si="1"/>
        <v>15.803000000000054</v>
      </c>
      <c r="N9" s="18"/>
      <c r="O9" s="44"/>
      <c r="P9" s="44"/>
      <c r="Q9" s="44"/>
      <c r="R9" s="44"/>
      <c r="S9" s="45"/>
    </row>
    <row r="10" spans="2:21" x14ac:dyDescent="0.2">
      <c r="E10" s="17" t="s">
        <v>29</v>
      </c>
      <c r="F10" s="46">
        <v>23.783000000000001</v>
      </c>
      <c r="G10" s="13">
        <v>66.58</v>
      </c>
      <c r="H10" s="13">
        <v>58.7</v>
      </c>
      <c r="I10" s="9">
        <v>26.5</v>
      </c>
      <c r="J10" s="9">
        <v>33.18</v>
      </c>
      <c r="K10" s="9">
        <f t="shared" si="0"/>
        <v>208.74299999999999</v>
      </c>
      <c r="L10" s="9">
        <f t="shared" si="1"/>
        <v>15.863000000000028</v>
      </c>
      <c r="N10" s="18"/>
      <c r="O10" s="44"/>
      <c r="P10" s="44"/>
      <c r="Q10" s="44"/>
      <c r="R10" s="44"/>
      <c r="S10" s="45"/>
    </row>
    <row r="11" spans="2:21" s="6" customFormat="1" x14ac:dyDescent="0.2">
      <c r="C11" s="8"/>
      <c r="D11" s="8"/>
      <c r="E11" s="17" t="s">
        <v>35</v>
      </c>
      <c r="F11" s="46">
        <v>24.12</v>
      </c>
      <c r="G11" s="47">
        <v>66.58</v>
      </c>
      <c r="H11" s="9">
        <v>58.7</v>
      </c>
      <c r="I11" s="9">
        <v>25.65</v>
      </c>
      <c r="J11" s="13">
        <v>36.299999999999997</v>
      </c>
      <c r="K11" s="9">
        <f t="shared" si="0"/>
        <v>211.35000000000002</v>
      </c>
      <c r="L11" s="9">
        <f t="shared" si="1"/>
        <v>18.470000000000056</v>
      </c>
      <c r="M11" s="8"/>
      <c r="N11" s="38"/>
      <c r="O11" s="44"/>
      <c r="P11" s="44"/>
      <c r="Q11" s="44"/>
      <c r="R11" s="44"/>
      <c r="S11" s="45"/>
    </row>
    <row r="12" spans="2:21" x14ac:dyDescent="0.2">
      <c r="E12" s="17" t="s">
        <v>3</v>
      </c>
      <c r="F12" s="9">
        <v>25.17</v>
      </c>
      <c r="G12" s="13">
        <v>66.58</v>
      </c>
      <c r="H12" s="30">
        <v>58.7</v>
      </c>
      <c r="I12" s="9">
        <v>26.92</v>
      </c>
      <c r="J12" s="24">
        <v>35.43</v>
      </c>
      <c r="K12" s="9">
        <f t="shared" si="0"/>
        <v>212.8</v>
      </c>
      <c r="L12" s="9">
        <f t="shared" si="1"/>
        <v>19.920000000000044</v>
      </c>
      <c r="N12" s="38"/>
      <c r="O12" s="44"/>
      <c r="P12" s="44"/>
      <c r="Q12" s="44"/>
      <c r="R12" s="44"/>
      <c r="S12" s="45"/>
    </row>
    <row r="13" spans="2:21" x14ac:dyDescent="0.2">
      <c r="E13" s="17" t="s">
        <v>42</v>
      </c>
      <c r="F13" s="9">
        <v>26.22</v>
      </c>
      <c r="G13" s="47">
        <v>66.58</v>
      </c>
      <c r="H13" s="9">
        <v>60.77</v>
      </c>
      <c r="I13" s="9">
        <v>27.033000000000001</v>
      </c>
      <c r="J13" s="9">
        <v>36.299999999999997</v>
      </c>
      <c r="K13" s="9">
        <f t="shared" si="0"/>
        <v>216.90300000000002</v>
      </c>
      <c r="L13" s="9">
        <f t="shared" si="1"/>
        <v>24.023000000000053</v>
      </c>
      <c r="N13" s="10"/>
      <c r="O13" s="44"/>
      <c r="P13" s="44"/>
      <c r="Q13" s="44"/>
      <c r="R13" s="44"/>
      <c r="S13" s="45"/>
    </row>
    <row r="14" spans="2:21" x14ac:dyDescent="0.2">
      <c r="E14" s="17" t="s">
        <v>38</v>
      </c>
      <c r="F14" s="9">
        <v>26.82</v>
      </c>
      <c r="G14" s="47">
        <v>66.58</v>
      </c>
      <c r="H14" s="13">
        <v>58.7</v>
      </c>
      <c r="I14" s="9">
        <v>28.082999999999998</v>
      </c>
      <c r="J14" s="9">
        <v>38.4</v>
      </c>
      <c r="K14" s="9">
        <f t="shared" si="0"/>
        <v>218.58300000000003</v>
      </c>
      <c r="L14" s="9">
        <f t="shared" si="1"/>
        <v>25.70300000000006</v>
      </c>
      <c r="O14" s="44"/>
      <c r="P14" s="44"/>
      <c r="Q14" s="44"/>
      <c r="R14" s="44"/>
      <c r="S14" s="45"/>
    </row>
    <row r="15" spans="2:21" x14ac:dyDescent="0.2">
      <c r="E15" s="17" t="s">
        <v>36</v>
      </c>
      <c r="F15" s="9">
        <v>27.02</v>
      </c>
      <c r="G15" s="47">
        <v>66.58</v>
      </c>
      <c r="H15" s="13">
        <v>58.7</v>
      </c>
      <c r="I15" s="9">
        <v>29.98</v>
      </c>
      <c r="J15" s="9">
        <v>37.869999999999997</v>
      </c>
      <c r="K15" s="9">
        <f t="shared" si="0"/>
        <v>220.15</v>
      </c>
      <c r="L15" s="9">
        <f t="shared" si="1"/>
        <v>27.270000000000039</v>
      </c>
      <c r="N15" s="10"/>
      <c r="O15" s="44"/>
      <c r="P15" s="44"/>
      <c r="Q15" s="44"/>
      <c r="R15" s="44"/>
      <c r="S15" s="45"/>
    </row>
    <row r="16" spans="2:21" x14ac:dyDescent="0.2">
      <c r="E16" s="8" t="s">
        <v>43</v>
      </c>
      <c r="F16" s="9">
        <v>27.05</v>
      </c>
      <c r="G16" s="53">
        <v>71.5</v>
      </c>
      <c r="H16" s="47">
        <v>58.7</v>
      </c>
      <c r="I16" s="53">
        <v>29</v>
      </c>
      <c r="J16" s="53">
        <v>38.65</v>
      </c>
      <c r="K16" s="9">
        <f t="shared" si="0"/>
        <v>224.9</v>
      </c>
      <c r="L16" s="9">
        <f t="shared" si="1"/>
        <v>32.020000000000039</v>
      </c>
      <c r="N16" s="10"/>
      <c r="O16" s="44"/>
      <c r="P16" s="44"/>
      <c r="Q16" s="44"/>
      <c r="R16" s="44"/>
      <c r="S16" s="45"/>
    </row>
    <row r="17" spans="5:19" x14ac:dyDescent="0.2">
      <c r="E17" s="17" t="s">
        <v>47</v>
      </c>
      <c r="F17" s="9">
        <v>29.12</v>
      </c>
      <c r="G17" s="47">
        <v>66.58</v>
      </c>
      <c r="H17" s="9">
        <v>70.58</v>
      </c>
      <c r="I17" s="9">
        <v>30.63</v>
      </c>
      <c r="J17" s="9">
        <v>41.17</v>
      </c>
      <c r="K17" s="9">
        <f t="shared" si="0"/>
        <v>238.07999999999998</v>
      </c>
      <c r="L17" s="9">
        <f t="shared" si="1"/>
        <v>45.200000000000017</v>
      </c>
      <c r="N17" s="10"/>
      <c r="O17" s="44"/>
      <c r="P17" s="44"/>
      <c r="Q17" s="44"/>
      <c r="R17" s="44"/>
      <c r="S17" s="45"/>
    </row>
    <row r="18" spans="5:19" x14ac:dyDescent="0.2">
      <c r="E18" s="17" t="s">
        <v>41</v>
      </c>
      <c r="F18" s="46">
        <v>29.82</v>
      </c>
      <c r="G18" s="53">
        <v>85.9</v>
      </c>
      <c r="H18" s="9">
        <v>76.12</v>
      </c>
      <c r="I18" s="9">
        <v>32.549999999999997</v>
      </c>
      <c r="J18" s="9">
        <v>45.68</v>
      </c>
      <c r="K18" s="9">
        <f t="shared" si="0"/>
        <v>270.07</v>
      </c>
      <c r="L18" s="9">
        <f t="shared" si="1"/>
        <v>77.190000000000026</v>
      </c>
      <c r="O18" s="44"/>
      <c r="P18" s="44"/>
      <c r="Q18" s="44"/>
      <c r="R18" s="44"/>
      <c r="S18" s="45"/>
    </row>
    <row r="19" spans="5:19" x14ac:dyDescent="0.2">
      <c r="E19" s="17"/>
      <c r="F19" s="46"/>
      <c r="G19" s="47"/>
      <c r="H19" s="13"/>
      <c r="I19" s="9"/>
      <c r="J19" s="9"/>
      <c r="K19" s="9"/>
      <c r="L19" s="9"/>
      <c r="N19" s="10"/>
    </row>
    <row r="20" spans="5:19" x14ac:dyDescent="0.2">
      <c r="E20" s="10" t="s">
        <v>55</v>
      </c>
      <c r="F20" s="46">
        <f>MEDIAN(F7:F18)</f>
        <v>25.695</v>
      </c>
      <c r="G20" s="46">
        <f t="shared" ref="G20:J20" si="2">MEDIAN(G7:G18)</f>
        <v>66.58</v>
      </c>
      <c r="H20" s="46">
        <f t="shared" si="2"/>
        <v>58.7</v>
      </c>
      <c r="I20" s="46">
        <f t="shared" si="2"/>
        <v>27.033000000000001</v>
      </c>
      <c r="J20" s="46">
        <f t="shared" si="2"/>
        <v>36.299999999999997</v>
      </c>
      <c r="K20" s="9"/>
      <c r="L20" s="9"/>
      <c r="N20" s="10"/>
      <c r="O20" s="44"/>
    </row>
    <row r="21" spans="5:19" x14ac:dyDescent="0.2">
      <c r="E21" s="10"/>
      <c r="F21" s="9"/>
      <c r="G21" s="47"/>
      <c r="H21" s="13"/>
      <c r="I21" s="9"/>
      <c r="J21" s="9"/>
      <c r="K21" s="9"/>
      <c r="L21" s="9"/>
      <c r="N21" s="10"/>
      <c r="O21" s="44"/>
    </row>
    <row r="22" spans="5:19" x14ac:dyDescent="0.2">
      <c r="E22" s="8"/>
      <c r="F22" s="41"/>
      <c r="G22" s="43"/>
      <c r="H22" s="39"/>
      <c r="I22" s="41"/>
      <c r="J22" s="42"/>
      <c r="K22" s="9"/>
      <c r="L22" s="12"/>
      <c r="N22" s="10"/>
      <c r="O22" s="44"/>
    </row>
    <row r="23" spans="5:19" x14ac:dyDescent="0.2">
      <c r="E23" s="8"/>
      <c r="F23" s="41"/>
      <c r="G23" s="43"/>
      <c r="H23" s="39"/>
      <c r="I23" s="41"/>
      <c r="J23" s="42"/>
      <c r="K23" s="9"/>
      <c r="L23" s="12"/>
    </row>
    <row r="24" spans="5:19" x14ac:dyDescent="0.2">
      <c r="E24" s="8"/>
      <c r="F24" s="41"/>
      <c r="G24" s="43"/>
      <c r="H24" s="39"/>
      <c r="I24" s="41"/>
      <c r="J24" s="42"/>
      <c r="K24" s="9"/>
      <c r="L24" s="12"/>
    </row>
    <row r="25" spans="5:19" x14ac:dyDescent="0.2">
      <c r="E25" s="6"/>
      <c r="I25" s="40"/>
      <c r="J25" s="40"/>
      <c r="K25" s="12"/>
      <c r="L25" s="12"/>
    </row>
    <row r="26" spans="5:19" x14ac:dyDescent="0.2">
      <c r="E26" s="2"/>
      <c r="F26" s="13"/>
      <c r="G26" s="13"/>
      <c r="H26" s="13"/>
      <c r="I26" s="13"/>
      <c r="J26" s="13"/>
      <c r="K26" s="12"/>
    </row>
    <row r="27" spans="5:19" x14ac:dyDescent="0.2">
      <c r="F27" s="9"/>
      <c r="G27" s="9"/>
      <c r="H27" s="9"/>
      <c r="I27" s="9"/>
      <c r="J27" s="9"/>
    </row>
  </sheetData>
  <sortState xmlns:xlrd2="http://schemas.microsoft.com/office/spreadsheetml/2017/richdata2" ref="E7:L18">
    <sortCondition ref="K7:K18"/>
  </sortState>
  <pageMargins left="0.75" right="0.75" top="1" bottom="1" header="0.5" footer="0.5"/>
  <pageSetup paperSize="9" orientation="portrait" r:id="rId1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Summary</vt:lpstr>
      <vt:lpstr>TOUR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Charlie Brindley</cp:lastModifiedBy>
  <cp:lastPrinted>2014-08-27T13:34:16Z</cp:lastPrinted>
  <dcterms:created xsi:type="dcterms:W3CDTF">2009-04-30T09:25:50Z</dcterms:created>
  <dcterms:modified xsi:type="dcterms:W3CDTF">2024-09-05T08:47:30Z</dcterms:modified>
</cp:coreProperties>
</file>